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885" windowWidth="19440" windowHeight="10785"/>
  </bookViews>
  <sheets>
    <sheet name="Лист2" sheetId="2" r:id="rId1"/>
  </sheets>
  <definedNames>
    <definedName name="_xlnm.Print_Titles" localSheetId="0">Лист2!$8:$11</definedName>
  </definedNames>
  <calcPr calcId="145621"/>
</workbook>
</file>

<file path=xl/calcChain.xml><?xml version="1.0" encoding="utf-8"?>
<calcChain xmlns="http://schemas.openxmlformats.org/spreadsheetml/2006/main">
  <c r="K175" i="2" l="1"/>
  <c r="G175" i="2"/>
  <c r="L196" i="2" l="1"/>
  <c r="K196" i="2"/>
  <c r="J196" i="2"/>
  <c r="I196" i="2"/>
  <c r="H196" i="2"/>
  <c r="G196" i="2"/>
  <c r="K195" i="2"/>
  <c r="K193" i="2"/>
  <c r="I194" i="2"/>
  <c r="I195" i="2"/>
  <c r="H194" i="2"/>
  <c r="H195" i="2"/>
  <c r="G195" i="2"/>
  <c r="G194" i="2"/>
  <c r="K194" i="2"/>
  <c r="I193" i="2"/>
  <c r="H193" i="2"/>
  <c r="G193" i="2"/>
  <c r="K192" i="2"/>
  <c r="J192" i="2"/>
  <c r="I192" i="2"/>
  <c r="H192" i="2"/>
  <c r="G192" i="2"/>
  <c r="K191" i="2"/>
  <c r="J191" i="2"/>
  <c r="I191" i="2"/>
  <c r="H191" i="2"/>
  <c r="G191" i="2"/>
  <c r="K190" i="2"/>
  <c r="J190" i="2"/>
  <c r="I190" i="2"/>
  <c r="H190" i="2"/>
  <c r="G190" i="2"/>
  <c r="K189" i="2"/>
  <c r="J189" i="2"/>
  <c r="I189" i="2"/>
  <c r="H189" i="2"/>
  <c r="G189" i="2"/>
  <c r="L187" i="2"/>
  <c r="K187" i="2"/>
  <c r="J187" i="2"/>
  <c r="I187" i="2"/>
  <c r="H187" i="2"/>
  <c r="G187" i="2"/>
  <c r="L186" i="2"/>
  <c r="K186" i="2"/>
  <c r="J186" i="2"/>
  <c r="I186" i="2"/>
  <c r="H186" i="2"/>
  <c r="G186" i="2"/>
  <c r="K185" i="2"/>
  <c r="J185" i="2"/>
  <c r="I185" i="2"/>
  <c r="H185" i="2"/>
  <c r="G185" i="2"/>
  <c r="G173" i="2"/>
  <c r="H173" i="2"/>
  <c r="J184" i="2"/>
  <c r="J173" i="2"/>
  <c r="L184" i="2"/>
  <c r="K184" i="2"/>
  <c r="I184" i="2"/>
  <c r="H184" i="2"/>
  <c r="G184" i="2"/>
  <c r="K178" i="2"/>
  <c r="J178" i="2"/>
  <c r="I178" i="2"/>
  <c r="H178" i="2"/>
  <c r="G178" i="2"/>
  <c r="K174" i="2"/>
  <c r="J174" i="2"/>
  <c r="I174" i="2"/>
  <c r="H174" i="2"/>
  <c r="G174" i="2"/>
  <c r="L173" i="2"/>
  <c r="K173" i="2"/>
  <c r="I173" i="2"/>
  <c r="I163" i="2" l="1"/>
  <c r="I164" i="2"/>
  <c r="I165" i="2"/>
  <c r="G148" i="2" l="1"/>
  <c r="G149" i="2"/>
  <c r="G150" i="2"/>
  <c r="G151" i="2"/>
  <c r="G152" i="2"/>
  <c r="J137" i="2" l="1"/>
  <c r="K135" i="2" l="1"/>
  <c r="J135" i="2"/>
  <c r="H135" i="2"/>
  <c r="K117" i="2"/>
  <c r="K118" i="2"/>
  <c r="K119" i="2"/>
  <c r="K120" i="2"/>
  <c r="I117" i="2"/>
  <c r="I118" i="2"/>
  <c r="I119" i="2"/>
  <c r="I120" i="2"/>
  <c r="H117" i="2"/>
  <c r="H118" i="2"/>
  <c r="H119" i="2"/>
  <c r="H120" i="2"/>
  <c r="G117" i="2"/>
  <c r="G118" i="2"/>
  <c r="G119" i="2"/>
  <c r="G120" i="2"/>
  <c r="K116" i="2"/>
  <c r="I116" i="2"/>
  <c r="H116" i="2"/>
  <c r="G116" i="2"/>
  <c r="K115" i="2"/>
  <c r="I115" i="2"/>
  <c r="H115" i="2"/>
  <c r="G115" i="2"/>
  <c r="K114" i="2"/>
  <c r="I114" i="2"/>
  <c r="H114" i="2"/>
  <c r="G114" i="2"/>
  <c r="G109" i="2"/>
  <c r="H109" i="2"/>
  <c r="I109" i="2"/>
  <c r="K109" i="2"/>
  <c r="M102" i="2"/>
  <c r="K97" i="2"/>
  <c r="I97" i="2"/>
  <c r="H97" i="2"/>
  <c r="G97" i="2"/>
  <c r="J97" i="2"/>
  <c r="K83" i="2"/>
  <c r="K80" i="2"/>
  <c r="K81" i="2"/>
  <c r="K82" i="2"/>
  <c r="G81" i="2"/>
  <c r="G82" i="2"/>
  <c r="G83" i="2"/>
  <c r="H81" i="2"/>
  <c r="H82" i="2"/>
  <c r="H83" i="2"/>
  <c r="H80" i="2"/>
  <c r="G80" i="2"/>
  <c r="K79" i="2"/>
  <c r="H79" i="2"/>
  <c r="G79" i="2"/>
  <c r="K78" i="2"/>
  <c r="H78" i="2"/>
  <c r="G78" i="2"/>
  <c r="K77" i="2"/>
  <c r="H77" i="2"/>
  <c r="G77" i="2"/>
  <c r="K76" i="2"/>
  <c r="H76" i="2"/>
  <c r="K75" i="2"/>
  <c r="I75" i="2"/>
  <c r="H75" i="2"/>
  <c r="K74" i="2"/>
  <c r="I74" i="2"/>
  <c r="H74" i="2"/>
  <c r="K73" i="2"/>
  <c r="H73" i="2"/>
  <c r="I67" i="2"/>
  <c r="J67" i="2" s="1"/>
  <c r="G67" i="2" s="1"/>
  <c r="I68" i="2"/>
  <c r="J68" i="2" s="1"/>
  <c r="I69" i="2"/>
  <c r="J69" i="2" s="1"/>
  <c r="I70" i="2"/>
  <c r="J70" i="2" s="1"/>
  <c r="G70" i="2" s="1"/>
  <c r="I71" i="2"/>
  <c r="J71" i="2" s="1"/>
  <c r="G71" i="2" s="1"/>
  <c r="G51" i="2"/>
  <c r="G52" i="2"/>
  <c r="G53" i="2"/>
  <c r="G54" i="2"/>
  <c r="G55" i="2"/>
  <c r="G56" i="2"/>
  <c r="G57" i="2"/>
  <c r="G58" i="2"/>
  <c r="G59" i="2"/>
  <c r="G48" i="2"/>
  <c r="H48" i="2"/>
  <c r="J48" i="2"/>
  <c r="K48" i="2"/>
  <c r="I31" i="2"/>
  <c r="I79" i="2" s="1"/>
  <c r="I32" i="2"/>
  <c r="I80" i="2" s="1"/>
  <c r="I33" i="2"/>
  <c r="I81" i="2" s="1"/>
  <c r="I34" i="2"/>
  <c r="I82" i="2" s="1"/>
  <c r="I35" i="2"/>
  <c r="I83" i="2" s="1"/>
  <c r="G24" i="2"/>
  <c r="I24" i="2"/>
  <c r="K24" i="2"/>
  <c r="I121" i="2" l="1"/>
  <c r="H84" i="2"/>
  <c r="K121" i="2"/>
  <c r="G121" i="2"/>
  <c r="H121" i="2"/>
  <c r="K84" i="2"/>
  <c r="G68" i="2"/>
  <c r="G69" i="2"/>
  <c r="L153" i="2" l="1"/>
  <c r="L139" i="2"/>
  <c r="L109" i="2"/>
  <c r="L97" i="2"/>
  <c r="L72" i="2"/>
  <c r="L36" i="2"/>
  <c r="G143" i="2" l="1"/>
  <c r="G145" i="2"/>
  <c r="G146" i="2"/>
  <c r="G147" i="2"/>
  <c r="G153" i="2" l="1"/>
  <c r="I29" i="2"/>
  <c r="I30" i="2"/>
  <c r="I78" i="2" s="1"/>
  <c r="I161" i="2" l="1"/>
  <c r="H153" i="2" l="1"/>
  <c r="I153" i="2"/>
  <c r="J153" i="2"/>
  <c r="K153" i="2"/>
  <c r="H172" i="2" l="1"/>
  <c r="K172" i="2"/>
  <c r="I162" i="2"/>
  <c r="I172" i="2" l="1"/>
  <c r="G50" i="2"/>
  <c r="G49" i="2"/>
  <c r="K60" i="2"/>
  <c r="G60" i="2" s="1"/>
  <c r="I48" i="2"/>
  <c r="G172" i="2" l="1"/>
  <c r="J172" i="2"/>
  <c r="H24" i="2"/>
  <c r="J109" i="2" l="1"/>
  <c r="H36" i="2"/>
  <c r="J36" i="2"/>
  <c r="K36" i="2"/>
  <c r="I28" i="2"/>
  <c r="I36" i="2" s="1"/>
  <c r="G36" i="2" l="1"/>
  <c r="H139" i="2"/>
  <c r="K139" i="2"/>
  <c r="I139" i="2" l="1"/>
  <c r="J139" i="2"/>
  <c r="N159" i="2"/>
  <c r="O159" i="2" s="1"/>
  <c r="N158" i="2"/>
  <c r="O158" i="2" s="1"/>
  <c r="N160" i="2" l="1"/>
  <c r="O160" i="2" s="1"/>
  <c r="Q160" i="2" s="1"/>
  <c r="G133" i="2"/>
  <c r="P159" i="2"/>
  <c r="Q159" i="2"/>
  <c r="P158" i="2"/>
  <c r="Q158" i="2"/>
  <c r="I135" i="2"/>
  <c r="H72" i="2"/>
  <c r="K72" i="2"/>
  <c r="I64" i="2"/>
  <c r="I76" i="2" s="1"/>
  <c r="I65" i="2"/>
  <c r="I77" i="2" s="1"/>
  <c r="I66" i="2"/>
  <c r="I61" i="2"/>
  <c r="I73" i="2" s="1"/>
  <c r="P160" i="2" l="1"/>
  <c r="G139" i="2"/>
  <c r="I84" i="2"/>
  <c r="J64" i="2"/>
  <c r="I72" i="2"/>
  <c r="J66" i="2"/>
  <c r="J62" i="2"/>
  <c r="J61" i="2"/>
  <c r="J65" i="2"/>
  <c r="J63" i="2"/>
  <c r="G64" i="2" l="1"/>
  <c r="G76" i="2" s="1"/>
  <c r="G132" i="2"/>
  <c r="J24" i="2"/>
  <c r="G62" i="2"/>
  <c r="G74" i="2" s="1"/>
  <c r="G66" i="2"/>
  <c r="G131" i="2"/>
  <c r="G65" i="2"/>
  <c r="J72" i="2"/>
  <c r="G61" i="2"/>
  <c r="G73" i="2" s="1"/>
  <c r="G63" i="2"/>
  <c r="G75" i="2" s="1"/>
  <c r="G135" i="2" l="1"/>
  <c r="G84" i="2"/>
  <c r="G72" i="2"/>
</calcChain>
</file>

<file path=xl/sharedStrings.xml><?xml version="1.0" encoding="utf-8"?>
<sst xmlns="http://schemas.openxmlformats.org/spreadsheetml/2006/main" count="205" uniqueCount="122">
  <si>
    <t>Ввод жилых помещений (жилых домов), предоставляемых на условиях найма гражданам, проживающим на сельских территориях</t>
  </si>
  <si>
    <t>Единиц</t>
  </si>
  <si>
    <t>Ответственный исполнитель, соисполнители</t>
  </si>
  <si>
    <t>Ожидаемые непосредственные результаты</t>
  </si>
  <si>
    <t>Объемы финансирования, млн.руб.</t>
  </si>
  <si>
    <t>наименование</t>
  </si>
  <si>
    <t>единица измерения</t>
  </si>
  <si>
    <t>значение (по годам реализации мероприятий)</t>
  </si>
  <si>
    <t>по годам, всего</t>
  </si>
  <si>
    <t>в том числе:</t>
  </si>
  <si>
    <t>федеральный бюджет</t>
  </si>
  <si>
    <t>бюджет Тамбовской области</t>
  </si>
  <si>
    <t>внебюджетные источники</t>
  </si>
  <si>
    <t>Итого:</t>
  </si>
  <si>
    <t>2020 – 0</t>
  </si>
  <si>
    <t>2021 – 0</t>
  </si>
  <si>
    <t>2022 – 0</t>
  </si>
  <si>
    <t>2023 – 0</t>
  </si>
  <si>
    <t>2024 – 0</t>
  </si>
  <si>
    <t>2025 – 0</t>
  </si>
  <si>
    <t>Всего по подпрограмме</t>
  </si>
  <si>
    <t>Человек</t>
  </si>
  <si>
    <t xml:space="preserve">2020 – 0 </t>
  </si>
  <si>
    <t>2023 – 1</t>
  </si>
  <si>
    <t>2024 – 1</t>
  </si>
  <si>
    <t>2025 – 1</t>
  </si>
  <si>
    <t>км</t>
  </si>
  <si>
    <t xml:space="preserve"> Кв.м</t>
  </si>
  <si>
    <t>Численность привлеченных сельскохозяйственными товаропроизводителями студентов к прохождению производственной практики (нарастающим итогом)</t>
  </si>
  <si>
    <t>Количество реализованных проектов комплексного развития сельских территорий или сельских агломераций</t>
  </si>
  <si>
    <t>2020 – 510,8</t>
  </si>
  <si>
    <t>Итого - 0</t>
  </si>
  <si>
    <t>2024 – 2</t>
  </si>
  <si>
    <t>2025 – 2</t>
  </si>
  <si>
    <t>2020 - 1</t>
  </si>
  <si>
    <t>Итого – 6</t>
  </si>
  <si>
    <t>2021 – 95</t>
  </si>
  <si>
    <t xml:space="preserve">отдел строительства, архитектуры и жилищно-коммунального хозяйства </t>
  </si>
  <si>
    <t xml:space="preserve">отдел строительства, архитектуры и ЖКХ администрации      района </t>
  </si>
  <si>
    <t xml:space="preserve">Отдел строительства, архитектуры и ЖКХ администрации      района; </t>
  </si>
  <si>
    <t>отдел сельского хозяйства и продовольствия администрации района</t>
  </si>
  <si>
    <t>Всего по муниципальной  программе</t>
  </si>
  <si>
    <t>Всего по мероприятиям</t>
  </si>
  <si>
    <t>2024 –0</t>
  </si>
  <si>
    <t>бюджет поселений</t>
  </si>
  <si>
    <t>2020 – 5,1</t>
  </si>
  <si>
    <t>Итого – 23</t>
  </si>
  <si>
    <t>бюджет Первомайского района</t>
  </si>
  <si>
    <t>Задача структурного элемента</t>
  </si>
  <si>
    <t>кв.м.</t>
  </si>
  <si>
    <t>2022 – 338</t>
  </si>
  <si>
    <t>2023 – 100</t>
  </si>
  <si>
    <t>2024 –90</t>
  </si>
  <si>
    <t>2025 –70</t>
  </si>
  <si>
    <t>2026 - 70</t>
  </si>
  <si>
    <t>2027 - 70</t>
  </si>
  <si>
    <t>2028 - 70</t>
  </si>
  <si>
    <t>2029 - 70</t>
  </si>
  <si>
    <t>2030 - 70</t>
  </si>
  <si>
    <t>Итого: 1553,8</t>
  </si>
  <si>
    <t>Строительство (приобретение) жилья гражданами,
проживающими на сельских
территориях или изъявившими
желание постоянно проживать на
сельских территориях, и
нуждающимися в улучшении
жилищных условий, которым
предоставлены целевые
социальные выплаты</t>
  </si>
  <si>
    <t>2027-0</t>
  </si>
  <si>
    <t>2028-0</t>
  </si>
  <si>
    <t>2029-0</t>
  </si>
  <si>
    <t>2030-0</t>
  </si>
  <si>
    <t>2026 - 0</t>
  </si>
  <si>
    <t>2026 - 2</t>
  </si>
  <si>
    <t>2027 - 2</t>
  </si>
  <si>
    <t>2028 - 2</t>
  </si>
  <si>
    <t>2029 - 2</t>
  </si>
  <si>
    <t>2030 - 2</t>
  </si>
  <si>
    <t>Выданы льготные ипотечные кредиты гражданам Российской Федерации на строительство (приобретение) жилого  помещения (жилого дома) на сельских территориях (сельских агломерациях) по ставке от 0,1 до 3 % годовых</t>
  </si>
  <si>
    <t>Выданы потребительские кредиты (займы) гражданам Российской Федерации, проживающим на сельских территориях (сельских агломерациях), на повышение уровня благоустройства домовладений по льготной ставке от 1 до 5% годовых</t>
  </si>
  <si>
    <t>2027 - 0</t>
  </si>
  <si>
    <t>2028 - 0</t>
  </si>
  <si>
    <t>2029 - 0</t>
  </si>
  <si>
    <t>2030 - 0</t>
  </si>
  <si>
    <t>Обустроены объектами
инженерной
инфраструктуры и
благоустроены
площадки,
расположенные на
сельских территориях,
под компактную
жилищную застройку</t>
  </si>
  <si>
    <t>Всего по направлению</t>
  </si>
  <si>
    <t>Итого - 15</t>
  </si>
  <si>
    <t>К 2031 году созданы условия для привлечения ___ специалистов к работе на сельских территориях у сельскохозяйственных товаропроизводителей и организаций, осуществляющих переработку сельскохозяйственной продукции на сельских территориях</t>
  </si>
  <si>
    <t>Направлены на обучение
граждане Российской
Федерации для
сельскохозяйственных
товаропроизводителей и
организаций,
осуществляющих
переработку
сельскохозяйственной
продукции, на сельских
территориях</t>
  </si>
  <si>
    <t>2026 - 1</t>
  </si>
  <si>
    <t>2027 - 1</t>
  </si>
  <si>
    <t>2028 - 1</t>
  </si>
  <si>
    <t>2029 - 1</t>
  </si>
  <si>
    <t>2030 - 1</t>
  </si>
  <si>
    <t>Итого – 8</t>
  </si>
  <si>
    <t>Итого – 5</t>
  </si>
  <si>
    <t>2023 –0</t>
  </si>
  <si>
    <t>Отдел сельского хозяйства и продовольствияадминистрации      района</t>
  </si>
  <si>
    <t>единиц</t>
  </si>
  <si>
    <t>реализованы проекты благоустройства общественных простанств на сельских территориях</t>
  </si>
  <si>
    <t>1. Направление  «Создание условий для обеспечения доступным и комфортным жильем сельского населения»</t>
  </si>
  <si>
    <t>2. Направление «Развитие рынка труда (кадрового потенциала) на сельских территориях»</t>
  </si>
  <si>
    <t>3. Направление  «Создание и развитие инфраструктуры на сельских территориях»</t>
  </si>
  <si>
    <t>3.1. Благоустройство сельских территорий</t>
  </si>
  <si>
    <t>2021 - 1</t>
  </si>
  <si>
    <t>2022 - 0</t>
  </si>
  <si>
    <t>2023 - 0</t>
  </si>
  <si>
    <t>2024 - 0</t>
  </si>
  <si>
    <t>2025 - 1</t>
  </si>
  <si>
    <t>Итого –3</t>
  </si>
  <si>
    <t>3.2. Развитие инженерной инфраструктуры на сельских территориях.</t>
  </si>
  <si>
    <t>развитие инженерной инфраструктуры на сельских территориях</t>
  </si>
  <si>
    <t>строительство водопроводов на сельских территориях</t>
  </si>
  <si>
    <t>2021 –8,5</t>
  </si>
  <si>
    <t>2020 – 0,5</t>
  </si>
  <si>
    <t>Итого – 9</t>
  </si>
  <si>
    <t>3.3. Развитие транспортной инфраструктуры на сельских территориях.</t>
  </si>
  <si>
    <t>2022 – 7,03</t>
  </si>
  <si>
    <t>Построены
(реконструированы) и
отремонтированы
автомобильные дороги на сельских территориях</t>
  </si>
  <si>
    <t>К 2031 году будет повышена транспортная доступность к общественно значимым объектам сельских населенных пунктов, объектам производства и переработки сельскохозяйственной продукции</t>
  </si>
  <si>
    <t xml:space="preserve">К 2031 году повышена комфортность среды проживания граждан в 3 сельских населенных пунктов от общего числа сельских населенных пунктов </t>
  </si>
  <si>
    <t>К 2031 году созданы возможности для улучшения жилищных условий 30 семьям, проживающих на сельских территориях (агломерациях)</t>
  </si>
  <si>
    <t>3.4. Современный облик сельских территорий</t>
  </si>
  <si>
    <t>К 2031 году обеспечено качественное улучшение и развитие социальной и инженерной инфраструктуры граждан, проживающих на сельских территориях (агломерациях)</t>
  </si>
  <si>
    <t>2025 –0</t>
  </si>
  <si>
    <t xml:space="preserve">                                         к муниципальной программе комплексного развития сельских </t>
  </si>
  <si>
    <t xml:space="preserve">                                                территорий Первомайского района Тамбовской области</t>
  </si>
  <si>
    <t xml:space="preserve">                                                                                                ПРИЛОЖЕНИЕ № 2</t>
  </si>
  <si>
    <t xml:space="preserve">Структура муниципальной программы комплексного развития сельских территорий Первомайского района Тамбовской области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</si>
</sst>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.5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3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horizontal="justify" vertical="center"/>
    </xf>
    <xf numFmtId="1" fontId="0" fillId="0" borderId="0" xfId="0" applyNumberFormat="1"/>
    <xf numFmtId="2" fontId="0" fillId="0" borderId="0" xfId="0" applyNumberFormat="1"/>
    <xf numFmtId="9" fontId="0" fillId="0" borderId="0" xfId="0" applyNumberFormat="1"/>
    <xf numFmtId="4" fontId="0" fillId="0" borderId="0" xfId="0" applyNumberFormat="1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/>
    <xf numFmtId="164" fontId="3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left" vertical="center" indent="15"/>
    </xf>
    <xf numFmtId="164" fontId="2" fillId="0" borderId="6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/>
    <xf numFmtId="164" fontId="0" fillId="0" borderId="0" xfId="0" applyNumberFormat="1" applyFill="1" applyAlignment="1">
      <alignment horizontal="left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64" fontId="2" fillId="0" borderId="12" xfId="0" applyNumberFormat="1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right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top" wrapText="1"/>
    </xf>
    <xf numFmtId="164" fontId="6" fillId="0" borderId="13" xfId="0" applyNumberFormat="1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14" xfId="0" applyFont="1" applyBorder="1" applyAlignment="1">
      <alignment vertical="top" wrapText="1"/>
    </xf>
    <xf numFmtId="0" fontId="6" fillId="0" borderId="12" xfId="0" applyFont="1" applyFill="1" applyBorder="1" applyAlignment="1">
      <alignment horizontal="left" vertical="center" wrapText="1"/>
    </xf>
    <xf numFmtId="164" fontId="0" fillId="0" borderId="12" xfId="0" applyNumberFormat="1" applyFill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8" fillId="0" borderId="2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8" fillId="0" borderId="24" xfId="0" applyFont="1" applyFill="1" applyBorder="1" applyAlignment="1">
      <alignment horizontal="center" vertical="top" wrapText="1"/>
    </xf>
    <xf numFmtId="0" fontId="9" fillId="0" borderId="25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6" fontId="2" fillId="0" borderId="12" xfId="0" applyNumberFormat="1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top" wrapText="1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0" borderId="12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7" fillId="0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6" fillId="0" borderId="12" xfId="0" applyFont="1" applyFill="1" applyBorder="1" applyAlignment="1">
      <alignment vertical="top" wrapText="1"/>
    </xf>
    <xf numFmtId="0" fontId="2" fillId="0" borderId="20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25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top" wrapText="1"/>
    </xf>
    <xf numFmtId="164" fontId="3" fillId="0" borderId="0" xfId="0" applyNumberFormat="1" applyFont="1" applyAlignment="1">
      <alignment horizontal="right"/>
    </xf>
    <xf numFmtId="164" fontId="6" fillId="0" borderId="13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 vertical="center" wrapText="1"/>
    </xf>
    <xf numFmtId="164" fontId="10" fillId="0" borderId="0" xfId="0" applyNumberFormat="1" applyFont="1" applyFill="1" applyAlignment="1"/>
    <xf numFmtId="0" fontId="1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9"/>
  <sheetViews>
    <sheetView tabSelected="1" view="pageBreakPreview" zoomScale="80" zoomScaleNormal="100" zoomScaleSheetLayoutView="80" workbookViewId="0">
      <selection activeCell="J5" sqref="J5"/>
    </sheetView>
  </sheetViews>
  <sheetFormatPr defaultRowHeight="15" outlineLevelRow="2" x14ac:dyDescent="0.25"/>
  <cols>
    <col min="1" max="1" width="23.140625" customWidth="1"/>
    <col min="2" max="2" width="16.85546875" customWidth="1"/>
    <col min="3" max="3" width="22.28515625" customWidth="1"/>
    <col min="4" max="4" width="12" customWidth="1"/>
    <col min="5" max="5" width="20.140625" customWidth="1"/>
    <col min="7" max="7" width="14.42578125" customWidth="1"/>
    <col min="8" max="8" width="15" style="8" customWidth="1"/>
    <col min="9" max="9" width="16.7109375" style="12" customWidth="1"/>
    <col min="10" max="10" width="23.5703125" style="12" customWidth="1"/>
    <col min="11" max="12" width="20.28515625" style="12" customWidth="1"/>
  </cols>
  <sheetData>
    <row r="1" spans="1:12" ht="18.75" x14ac:dyDescent="0.25">
      <c r="A1" s="6"/>
      <c r="B1" s="6"/>
      <c r="C1" s="6"/>
      <c r="D1" s="6"/>
      <c r="E1" s="6"/>
      <c r="F1" s="6"/>
      <c r="G1" s="6"/>
      <c r="H1" s="20"/>
      <c r="I1" s="9"/>
      <c r="J1" s="8"/>
      <c r="K1" s="8"/>
      <c r="L1" s="8"/>
    </row>
    <row r="2" spans="1:12" ht="18.75" x14ac:dyDescent="0.3">
      <c r="A2" s="6"/>
      <c r="B2" s="6"/>
      <c r="C2" s="6"/>
      <c r="D2" s="6"/>
      <c r="E2" s="6"/>
      <c r="F2" s="6"/>
      <c r="G2" s="6"/>
      <c r="H2" s="141" t="s">
        <v>120</v>
      </c>
      <c r="I2" s="141"/>
      <c r="J2" s="141"/>
      <c r="K2" s="141"/>
      <c r="L2" s="141"/>
    </row>
    <row r="3" spans="1:12" ht="17.25" customHeight="1" x14ac:dyDescent="0.25">
      <c r="A3" s="6"/>
      <c r="B3" s="6"/>
      <c r="C3" s="6"/>
      <c r="D3" s="6"/>
      <c r="E3" s="6"/>
      <c r="F3" s="6"/>
      <c r="G3" s="6"/>
      <c r="H3" s="142" t="s">
        <v>118</v>
      </c>
      <c r="I3" s="142"/>
      <c r="J3" s="142"/>
      <c r="K3" s="142"/>
      <c r="L3" s="142"/>
    </row>
    <row r="4" spans="1:12" ht="21.75" customHeight="1" x14ac:dyDescent="0.25">
      <c r="A4" s="6"/>
      <c r="B4" s="6"/>
      <c r="C4" s="6"/>
      <c r="D4" s="6"/>
      <c r="E4" s="6"/>
      <c r="F4" s="6"/>
      <c r="G4" s="6"/>
      <c r="H4" s="143" t="s">
        <v>119</v>
      </c>
      <c r="I4" s="144"/>
      <c r="J4" s="144"/>
      <c r="K4" s="144"/>
      <c r="L4" s="144"/>
    </row>
    <row r="5" spans="1:12" ht="64.5" customHeight="1" x14ac:dyDescent="0.3">
      <c r="A5" s="6"/>
      <c r="B5" s="118" t="s">
        <v>121</v>
      </c>
      <c r="C5" s="118"/>
      <c r="D5" s="118"/>
      <c r="E5" s="118"/>
      <c r="F5" s="118"/>
      <c r="G5" s="118"/>
      <c r="H5" s="118"/>
      <c r="I5" s="118"/>
      <c r="J5" s="8"/>
      <c r="K5" s="8"/>
      <c r="L5" s="8"/>
    </row>
    <row r="6" spans="1:12" ht="27.75" customHeight="1" thickBot="1" x14ac:dyDescent="0.3">
      <c r="A6" s="6"/>
      <c r="B6" s="6"/>
      <c r="C6" s="6"/>
      <c r="D6" s="6"/>
      <c r="E6" s="6"/>
      <c r="F6" s="6"/>
      <c r="G6" s="6"/>
      <c r="I6" s="8"/>
      <c r="J6" s="8"/>
      <c r="K6" s="8"/>
      <c r="L6" s="8"/>
    </row>
    <row r="7" spans="1:12" ht="18" hidden="1" thickBot="1" x14ac:dyDescent="0.3">
      <c r="A7" s="6"/>
      <c r="B7" s="6"/>
      <c r="C7" s="6"/>
      <c r="D7" s="6"/>
      <c r="E7" s="6"/>
      <c r="F7" s="6"/>
      <c r="G7" s="6"/>
      <c r="H7" s="10"/>
      <c r="I7" s="8"/>
      <c r="J7" s="8"/>
      <c r="K7" s="8"/>
      <c r="L7" s="8"/>
    </row>
    <row r="8" spans="1:12" ht="47.25" customHeight="1" thickBot="1" x14ac:dyDescent="0.3">
      <c r="A8" s="107" t="s">
        <v>48</v>
      </c>
      <c r="B8" s="107" t="s">
        <v>2</v>
      </c>
      <c r="C8" s="101" t="s">
        <v>3</v>
      </c>
      <c r="D8" s="102"/>
      <c r="E8" s="103"/>
      <c r="F8" s="101" t="s">
        <v>4</v>
      </c>
      <c r="G8" s="102"/>
      <c r="H8" s="102"/>
      <c r="I8" s="102"/>
      <c r="J8" s="102"/>
      <c r="K8" s="102"/>
      <c r="L8" s="103"/>
    </row>
    <row r="9" spans="1:12" ht="46.5" customHeight="1" thickBot="1" x14ac:dyDescent="0.3">
      <c r="A9" s="108"/>
      <c r="B9" s="108"/>
      <c r="C9" s="107" t="s">
        <v>5</v>
      </c>
      <c r="D9" s="107" t="s">
        <v>6</v>
      </c>
      <c r="E9" s="107" t="s">
        <v>7</v>
      </c>
      <c r="F9" s="110" t="s">
        <v>8</v>
      </c>
      <c r="G9" s="111"/>
      <c r="H9" s="104" t="s">
        <v>9</v>
      </c>
      <c r="I9" s="105"/>
      <c r="J9" s="105"/>
      <c r="K9" s="105"/>
      <c r="L9" s="106"/>
    </row>
    <row r="10" spans="1:12" ht="48" thickBot="1" x14ac:dyDescent="0.3">
      <c r="A10" s="109"/>
      <c r="B10" s="109"/>
      <c r="C10" s="109"/>
      <c r="D10" s="109"/>
      <c r="E10" s="109"/>
      <c r="F10" s="112"/>
      <c r="G10" s="113"/>
      <c r="H10" s="11" t="s">
        <v>10</v>
      </c>
      <c r="I10" s="11" t="s">
        <v>11</v>
      </c>
      <c r="J10" s="11" t="s">
        <v>44</v>
      </c>
      <c r="K10" s="11" t="s">
        <v>12</v>
      </c>
      <c r="L10" s="11" t="s">
        <v>47</v>
      </c>
    </row>
    <row r="11" spans="1:12" ht="15.95" thickBot="1" x14ac:dyDescent="0.3">
      <c r="A11" s="13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5">
        <v>8</v>
      </c>
      <c r="I11" s="15">
        <v>9</v>
      </c>
      <c r="J11" s="15">
        <v>10</v>
      </c>
      <c r="K11" s="15">
        <v>11</v>
      </c>
      <c r="L11" s="15">
        <v>11</v>
      </c>
    </row>
    <row r="12" spans="1:12" ht="20.65" customHeight="1" x14ac:dyDescent="0.25">
      <c r="A12" s="92" t="s">
        <v>93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29"/>
    </row>
    <row r="13" spans="1:12" ht="20.25" customHeight="1" outlineLevel="1" x14ac:dyDescent="0.25">
      <c r="A13" s="99" t="s">
        <v>114</v>
      </c>
      <c r="B13" s="76" t="s">
        <v>40</v>
      </c>
      <c r="C13" s="94" t="s">
        <v>60</v>
      </c>
      <c r="D13" s="97" t="s">
        <v>49</v>
      </c>
      <c r="E13" s="42" t="s">
        <v>30</v>
      </c>
      <c r="F13" s="26">
        <v>2020</v>
      </c>
      <c r="G13" s="27">
        <v>6.931</v>
      </c>
      <c r="H13" s="27">
        <v>3.7250000000000001</v>
      </c>
      <c r="I13" s="27">
        <v>7.5999999999999998E-2</v>
      </c>
      <c r="J13" s="27">
        <v>0</v>
      </c>
      <c r="K13" s="27">
        <v>3.13</v>
      </c>
      <c r="L13" s="30">
        <v>0</v>
      </c>
    </row>
    <row r="14" spans="1:12" ht="15.75" outlineLevel="1" x14ac:dyDescent="0.25">
      <c r="A14" s="100"/>
      <c r="B14" s="76"/>
      <c r="C14" s="95"/>
      <c r="D14" s="86"/>
      <c r="E14" s="43" t="s">
        <v>36</v>
      </c>
      <c r="F14" s="26">
        <v>2021</v>
      </c>
      <c r="G14" s="27">
        <v>3.0013000000000001</v>
      </c>
      <c r="H14" s="27">
        <v>1.9259999999999999</v>
      </c>
      <c r="I14" s="27">
        <v>3.9300000000000002E-2</v>
      </c>
      <c r="J14" s="35">
        <v>0</v>
      </c>
      <c r="K14" s="27">
        <v>1.036</v>
      </c>
      <c r="L14" s="30">
        <v>0</v>
      </c>
    </row>
    <row r="15" spans="1:12" ht="15.75" outlineLevel="1" x14ac:dyDescent="0.25">
      <c r="A15" s="100"/>
      <c r="B15" s="76"/>
      <c r="C15" s="95"/>
      <c r="D15" s="86"/>
      <c r="E15" s="43" t="s">
        <v>50</v>
      </c>
      <c r="F15" s="26">
        <v>2022</v>
      </c>
      <c r="G15" s="27">
        <v>11.534000000000001</v>
      </c>
      <c r="H15" s="27">
        <v>5.5359999999999996</v>
      </c>
      <c r="I15" s="27">
        <v>0.111</v>
      </c>
      <c r="J15" s="35">
        <v>0</v>
      </c>
      <c r="K15" s="27">
        <v>5.8869999999999996</v>
      </c>
      <c r="L15" s="30">
        <v>0</v>
      </c>
    </row>
    <row r="16" spans="1:12" ht="15.75" outlineLevel="1" x14ac:dyDescent="0.25">
      <c r="A16" s="100"/>
      <c r="B16" s="76"/>
      <c r="C16" s="95"/>
      <c r="D16" s="86"/>
      <c r="E16" s="43" t="s">
        <v>51</v>
      </c>
      <c r="F16" s="26">
        <v>2023</v>
      </c>
      <c r="G16" s="27">
        <v>6.8010000000000002</v>
      </c>
      <c r="H16" s="27">
        <v>4.6660000000000004</v>
      </c>
      <c r="I16" s="27">
        <v>9.5000000000000001E-2</v>
      </c>
      <c r="J16" s="35">
        <v>0</v>
      </c>
      <c r="K16" s="27">
        <v>2.04</v>
      </c>
      <c r="L16" s="30">
        <v>0</v>
      </c>
    </row>
    <row r="17" spans="1:16" ht="15.75" outlineLevel="1" x14ac:dyDescent="0.25">
      <c r="A17" s="100"/>
      <c r="B17" s="76"/>
      <c r="C17" s="95"/>
      <c r="D17" s="86"/>
      <c r="E17" s="43" t="s">
        <v>52</v>
      </c>
      <c r="F17" s="26">
        <v>2024</v>
      </c>
      <c r="G17" s="27">
        <v>1.65</v>
      </c>
      <c r="H17" s="27">
        <v>1.1319999999999999</v>
      </c>
      <c r="I17" s="27">
        <v>2.3E-2</v>
      </c>
      <c r="J17" s="35">
        <v>0</v>
      </c>
      <c r="K17" s="27">
        <v>0.495</v>
      </c>
      <c r="L17" s="30">
        <v>0</v>
      </c>
      <c r="M17" s="12"/>
    </row>
    <row r="18" spans="1:16" ht="15.75" outlineLevel="1" x14ac:dyDescent="0.25">
      <c r="A18" s="100"/>
      <c r="B18" s="76"/>
      <c r="C18" s="95"/>
      <c r="D18" s="86"/>
      <c r="E18" s="43" t="s">
        <v>53</v>
      </c>
      <c r="F18" s="26">
        <v>2025</v>
      </c>
      <c r="G18" s="27">
        <v>1.75</v>
      </c>
      <c r="H18" s="46">
        <v>1.2</v>
      </c>
      <c r="I18" s="27">
        <v>2.4500000000000001E-2</v>
      </c>
      <c r="J18" s="35">
        <v>0</v>
      </c>
      <c r="K18" s="27">
        <v>0.52549999999999997</v>
      </c>
      <c r="L18" s="30">
        <v>0</v>
      </c>
    </row>
    <row r="19" spans="1:16" ht="15.75" outlineLevel="1" x14ac:dyDescent="0.25">
      <c r="A19" s="100"/>
      <c r="B19" s="76"/>
      <c r="C19" s="95"/>
      <c r="D19" s="86"/>
      <c r="E19" s="43" t="s">
        <v>54</v>
      </c>
      <c r="F19" s="40">
        <v>2026</v>
      </c>
      <c r="G19" s="35">
        <v>1.75</v>
      </c>
      <c r="H19" s="46">
        <v>1.2</v>
      </c>
      <c r="I19" s="35">
        <v>2.4500000000000001E-2</v>
      </c>
      <c r="J19" s="35">
        <v>0</v>
      </c>
      <c r="K19" s="35">
        <v>0.52549999999999997</v>
      </c>
      <c r="L19" s="35">
        <v>0</v>
      </c>
    </row>
    <row r="20" spans="1:16" ht="15.75" outlineLevel="1" x14ac:dyDescent="0.25">
      <c r="A20" s="100"/>
      <c r="B20" s="76"/>
      <c r="C20" s="95"/>
      <c r="D20" s="86"/>
      <c r="E20" s="43" t="s">
        <v>55</v>
      </c>
      <c r="F20" s="40">
        <v>2027</v>
      </c>
      <c r="G20" s="35">
        <v>1.75</v>
      </c>
      <c r="H20" s="46">
        <v>1.2</v>
      </c>
      <c r="I20" s="35">
        <v>2.4500000000000001E-2</v>
      </c>
      <c r="J20" s="35">
        <v>0</v>
      </c>
      <c r="K20" s="35">
        <v>0.52549999999999997</v>
      </c>
      <c r="L20" s="35">
        <v>0</v>
      </c>
    </row>
    <row r="21" spans="1:16" ht="15.75" outlineLevel="1" x14ac:dyDescent="0.25">
      <c r="A21" s="100"/>
      <c r="B21" s="76"/>
      <c r="C21" s="95"/>
      <c r="D21" s="86"/>
      <c r="E21" s="43" t="s">
        <v>56</v>
      </c>
      <c r="F21" s="40">
        <v>2028</v>
      </c>
      <c r="G21" s="35">
        <v>1.75</v>
      </c>
      <c r="H21" s="46">
        <v>1.2</v>
      </c>
      <c r="I21" s="35">
        <v>2.4500000000000001E-2</v>
      </c>
      <c r="J21" s="35">
        <v>0</v>
      </c>
      <c r="K21" s="35">
        <v>0.52549999999999997</v>
      </c>
      <c r="L21" s="35">
        <v>0</v>
      </c>
    </row>
    <row r="22" spans="1:16" ht="15.75" outlineLevel="1" x14ac:dyDescent="0.25">
      <c r="A22" s="100"/>
      <c r="B22" s="76"/>
      <c r="C22" s="95"/>
      <c r="D22" s="86"/>
      <c r="E22" s="43" t="s">
        <v>57</v>
      </c>
      <c r="F22" s="40">
        <v>2029</v>
      </c>
      <c r="G22" s="35">
        <v>1.75</v>
      </c>
      <c r="H22" s="46">
        <v>1.2</v>
      </c>
      <c r="I22" s="35">
        <v>2.4500000000000001E-2</v>
      </c>
      <c r="J22" s="35">
        <v>0</v>
      </c>
      <c r="K22" s="35">
        <v>0.52549999999999997</v>
      </c>
      <c r="L22" s="35">
        <v>0</v>
      </c>
    </row>
    <row r="23" spans="1:16" ht="15.75" outlineLevel="1" x14ac:dyDescent="0.25">
      <c r="A23" s="100"/>
      <c r="B23" s="76"/>
      <c r="C23" s="95"/>
      <c r="D23" s="86"/>
      <c r="E23" s="43" t="s">
        <v>58</v>
      </c>
      <c r="F23" s="40">
        <v>2030</v>
      </c>
      <c r="G23" s="35">
        <v>1.75</v>
      </c>
      <c r="H23" s="27">
        <v>1.2</v>
      </c>
      <c r="I23" s="35">
        <v>2.4500000000000001E-2</v>
      </c>
      <c r="J23" s="35">
        <v>0</v>
      </c>
      <c r="K23" s="35">
        <v>0.52549999999999997</v>
      </c>
      <c r="L23" s="35">
        <v>0</v>
      </c>
    </row>
    <row r="24" spans="1:16" ht="97.5" customHeight="1" outlineLevel="1" x14ac:dyDescent="0.25">
      <c r="A24" s="100"/>
      <c r="B24" s="76"/>
      <c r="C24" s="96"/>
      <c r="D24" s="98"/>
      <c r="E24" s="44" t="s">
        <v>59</v>
      </c>
      <c r="F24" s="36" t="s">
        <v>13</v>
      </c>
      <c r="G24" s="41">
        <f>SUM(G13:G23)</f>
        <v>40.417299999999997</v>
      </c>
      <c r="H24" s="41">
        <f>SUM(H13:H23)</f>
        <v>24.184999999999995</v>
      </c>
      <c r="I24" s="41">
        <f>SUM(I13:I23)</f>
        <v>0.49130000000000018</v>
      </c>
      <c r="J24" s="41">
        <f t="shared" ref="J24" si="0">SUM(J13:J18)</f>
        <v>0</v>
      </c>
      <c r="K24" s="41">
        <f>SUM(K13:K23)</f>
        <v>15.740999999999994</v>
      </c>
      <c r="L24" s="41">
        <v>0</v>
      </c>
    </row>
    <row r="25" spans="1:16" ht="25.5" customHeight="1" outlineLevel="1" x14ac:dyDescent="0.25">
      <c r="A25" s="55"/>
      <c r="B25" s="76" t="s">
        <v>40</v>
      </c>
      <c r="C25" s="119" t="s">
        <v>0</v>
      </c>
      <c r="D25" s="76" t="s">
        <v>27</v>
      </c>
      <c r="E25" s="45" t="s">
        <v>14</v>
      </c>
      <c r="F25" s="26">
        <v>2020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30">
        <v>0</v>
      </c>
      <c r="O25" s="3"/>
      <c r="P25" s="2"/>
    </row>
    <row r="26" spans="1:16" ht="15.75" outlineLevel="1" x14ac:dyDescent="0.25">
      <c r="A26" s="55"/>
      <c r="B26" s="76"/>
      <c r="C26" s="119"/>
      <c r="D26" s="76"/>
      <c r="E26" s="45" t="s">
        <v>15</v>
      </c>
      <c r="F26" s="26">
        <v>2021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30">
        <v>0</v>
      </c>
      <c r="O26" s="3"/>
      <c r="P26" s="2"/>
    </row>
    <row r="27" spans="1:16" ht="15.75" outlineLevel="1" x14ac:dyDescent="0.25">
      <c r="A27" s="55"/>
      <c r="B27" s="76"/>
      <c r="C27" s="119"/>
      <c r="D27" s="76"/>
      <c r="E27" s="45" t="s">
        <v>16</v>
      </c>
      <c r="F27" s="26">
        <v>2022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30">
        <v>0</v>
      </c>
      <c r="O27" s="3"/>
      <c r="P27" s="2"/>
    </row>
    <row r="28" spans="1:16" ht="15.75" outlineLevel="1" x14ac:dyDescent="0.25">
      <c r="A28" s="55"/>
      <c r="B28" s="76"/>
      <c r="C28" s="119"/>
      <c r="D28" s="76"/>
      <c r="E28" s="45" t="s">
        <v>17</v>
      </c>
      <c r="F28" s="26">
        <v>2023</v>
      </c>
      <c r="G28" s="27">
        <v>0</v>
      </c>
      <c r="H28" s="27">
        <v>0</v>
      </c>
      <c r="I28" s="27">
        <f>H28*9/91</f>
        <v>0</v>
      </c>
      <c r="J28" s="27">
        <v>0</v>
      </c>
      <c r="K28" s="27">
        <v>0</v>
      </c>
      <c r="L28" s="30">
        <v>0</v>
      </c>
      <c r="O28" s="3"/>
      <c r="P28" s="2"/>
    </row>
    <row r="29" spans="1:16" ht="15.75" outlineLevel="1" x14ac:dyDescent="0.25">
      <c r="A29" s="55"/>
      <c r="B29" s="76"/>
      <c r="C29" s="119"/>
      <c r="D29" s="76"/>
      <c r="E29" s="45" t="s">
        <v>43</v>
      </c>
      <c r="F29" s="26">
        <v>2024</v>
      </c>
      <c r="G29" s="27">
        <v>0</v>
      </c>
      <c r="H29" s="27">
        <v>0</v>
      </c>
      <c r="I29" s="27">
        <f t="shared" ref="I29:I35" si="1">H29*9/91</f>
        <v>0</v>
      </c>
      <c r="J29" s="27">
        <v>0</v>
      </c>
      <c r="K29" s="27">
        <v>0</v>
      </c>
      <c r="L29" s="30">
        <v>0</v>
      </c>
      <c r="O29" s="3"/>
      <c r="P29" s="2"/>
    </row>
    <row r="30" spans="1:16" ht="15.75" outlineLevel="1" x14ac:dyDescent="0.25">
      <c r="A30" s="55"/>
      <c r="B30" s="76"/>
      <c r="C30" s="119"/>
      <c r="D30" s="76"/>
      <c r="E30" s="45" t="s">
        <v>19</v>
      </c>
      <c r="F30" s="26">
        <v>2025</v>
      </c>
      <c r="G30" s="27">
        <v>0</v>
      </c>
      <c r="H30" s="27">
        <v>0</v>
      </c>
      <c r="I30" s="27">
        <f t="shared" si="1"/>
        <v>0</v>
      </c>
      <c r="J30" s="27">
        <v>0</v>
      </c>
      <c r="K30" s="27">
        <v>0</v>
      </c>
      <c r="L30" s="30">
        <v>0</v>
      </c>
      <c r="O30" s="3"/>
      <c r="P30" s="2"/>
    </row>
    <row r="31" spans="1:16" ht="15.75" outlineLevel="1" x14ac:dyDescent="0.25">
      <c r="A31" s="55"/>
      <c r="B31" s="76"/>
      <c r="C31" s="119"/>
      <c r="D31" s="76"/>
      <c r="E31" s="45" t="s">
        <v>65</v>
      </c>
      <c r="F31" s="40">
        <v>2026</v>
      </c>
      <c r="G31" s="35">
        <v>0</v>
      </c>
      <c r="H31" s="35">
        <v>0</v>
      </c>
      <c r="I31" s="35">
        <f t="shared" si="1"/>
        <v>0</v>
      </c>
      <c r="J31" s="35">
        <v>0</v>
      </c>
      <c r="K31" s="35">
        <v>0</v>
      </c>
      <c r="L31" s="35">
        <v>0</v>
      </c>
      <c r="O31" s="3"/>
      <c r="P31" s="2"/>
    </row>
    <row r="32" spans="1:16" ht="15.75" outlineLevel="1" x14ac:dyDescent="0.25">
      <c r="A32" s="55"/>
      <c r="B32" s="76"/>
      <c r="C32" s="119"/>
      <c r="D32" s="76"/>
      <c r="E32" s="45" t="s">
        <v>61</v>
      </c>
      <c r="F32" s="40">
        <v>2027</v>
      </c>
      <c r="G32" s="35">
        <v>0</v>
      </c>
      <c r="H32" s="35">
        <v>0</v>
      </c>
      <c r="I32" s="35">
        <f t="shared" si="1"/>
        <v>0</v>
      </c>
      <c r="J32" s="35">
        <v>0</v>
      </c>
      <c r="K32" s="35">
        <v>0</v>
      </c>
      <c r="L32" s="35">
        <v>0</v>
      </c>
      <c r="O32" s="3"/>
      <c r="P32" s="2"/>
    </row>
    <row r="33" spans="1:17" ht="15.75" outlineLevel="1" x14ac:dyDescent="0.25">
      <c r="A33" s="55"/>
      <c r="B33" s="76"/>
      <c r="C33" s="119"/>
      <c r="D33" s="76"/>
      <c r="E33" s="45" t="s">
        <v>62</v>
      </c>
      <c r="F33" s="40">
        <v>2028</v>
      </c>
      <c r="G33" s="35">
        <v>0</v>
      </c>
      <c r="H33" s="35">
        <v>0</v>
      </c>
      <c r="I33" s="35">
        <f t="shared" si="1"/>
        <v>0</v>
      </c>
      <c r="J33" s="35">
        <v>0</v>
      </c>
      <c r="K33" s="35">
        <v>0</v>
      </c>
      <c r="L33" s="35">
        <v>0</v>
      </c>
      <c r="O33" s="3"/>
      <c r="P33" s="2"/>
    </row>
    <row r="34" spans="1:17" ht="15.75" outlineLevel="1" x14ac:dyDescent="0.25">
      <c r="A34" s="55"/>
      <c r="B34" s="76"/>
      <c r="C34" s="119"/>
      <c r="D34" s="76"/>
      <c r="E34" s="45" t="s">
        <v>63</v>
      </c>
      <c r="F34" s="40">
        <v>2029</v>
      </c>
      <c r="G34" s="35">
        <v>0</v>
      </c>
      <c r="H34" s="35">
        <v>0</v>
      </c>
      <c r="I34" s="35">
        <f t="shared" si="1"/>
        <v>0</v>
      </c>
      <c r="J34" s="35">
        <v>0</v>
      </c>
      <c r="K34" s="35">
        <v>0</v>
      </c>
      <c r="L34" s="35">
        <v>0</v>
      </c>
      <c r="O34" s="3"/>
      <c r="P34" s="2"/>
    </row>
    <row r="35" spans="1:17" ht="15.75" outlineLevel="1" x14ac:dyDescent="0.25">
      <c r="A35" s="55"/>
      <c r="B35" s="76"/>
      <c r="C35" s="119"/>
      <c r="D35" s="76"/>
      <c r="E35" s="45" t="s">
        <v>64</v>
      </c>
      <c r="F35" s="40">
        <v>2030</v>
      </c>
      <c r="G35" s="35">
        <v>0</v>
      </c>
      <c r="H35" s="35">
        <v>0</v>
      </c>
      <c r="I35" s="35">
        <f t="shared" si="1"/>
        <v>0</v>
      </c>
      <c r="J35" s="35">
        <v>0</v>
      </c>
      <c r="K35" s="35">
        <v>0</v>
      </c>
      <c r="L35" s="35">
        <v>0</v>
      </c>
      <c r="O35" s="3"/>
      <c r="P35" s="2"/>
    </row>
    <row r="36" spans="1:17" ht="19.5" customHeight="1" outlineLevel="1" x14ac:dyDescent="0.25">
      <c r="A36" s="55"/>
      <c r="B36" s="76"/>
      <c r="C36" s="119"/>
      <c r="D36" s="76"/>
      <c r="E36" s="39" t="s">
        <v>31</v>
      </c>
      <c r="F36" s="39" t="s">
        <v>13</v>
      </c>
      <c r="G36" s="28">
        <f>SUM(G25:G30)</f>
        <v>0</v>
      </c>
      <c r="H36" s="28">
        <f t="shared" ref="H36:K36" si="2">SUM(H25:H30)</f>
        <v>0</v>
      </c>
      <c r="I36" s="28">
        <f t="shared" si="2"/>
        <v>0</v>
      </c>
      <c r="J36" s="28">
        <f t="shared" si="2"/>
        <v>0</v>
      </c>
      <c r="K36" s="28">
        <f t="shared" si="2"/>
        <v>0</v>
      </c>
      <c r="L36" s="28">
        <f t="shared" ref="L36" si="3">SUM(L25:L30)</f>
        <v>0</v>
      </c>
      <c r="O36" s="3"/>
      <c r="P36" s="2"/>
    </row>
    <row r="37" spans="1:17" ht="15.75" customHeight="1" outlineLevel="1" x14ac:dyDescent="0.25">
      <c r="A37" s="55"/>
      <c r="B37" s="76" t="s">
        <v>40</v>
      </c>
      <c r="C37" s="75" t="s">
        <v>71</v>
      </c>
      <c r="D37" s="76" t="s">
        <v>1</v>
      </c>
      <c r="E37" s="26" t="s">
        <v>14</v>
      </c>
      <c r="F37" s="26">
        <v>2020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30">
        <v>0</v>
      </c>
    </row>
    <row r="38" spans="1:17" ht="15.75" outlineLevel="1" x14ac:dyDescent="0.25">
      <c r="A38" s="55"/>
      <c r="B38" s="76"/>
      <c r="C38" s="75"/>
      <c r="D38" s="76"/>
      <c r="E38" s="26" t="s">
        <v>15</v>
      </c>
      <c r="F38" s="26">
        <v>2021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30">
        <v>0</v>
      </c>
    </row>
    <row r="39" spans="1:17" ht="15.75" outlineLevel="1" x14ac:dyDescent="0.25">
      <c r="A39" s="55"/>
      <c r="B39" s="76"/>
      <c r="C39" s="75"/>
      <c r="D39" s="76"/>
      <c r="E39" s="26" t="s">
        <v>16</v>
      </c>
      <c r="F39" s="26">
        <v>2022</v>
      </c>
      <c r="G39" s="27">
        <v>0.8</v>
      </c>
      <c r="H39" s="27">
        <v>0</v>
      </c>
      <c r="I39" s="27">
        <v>0</v>
      </c>
      <c r="J39" s="27">
        <v>0</v>
      </c>
      <c r="K39" s="27">
        <v>0.8</v>
      </c>
      <c r="L39" s="30">
        <v>0</v>
      </c>
      <c r="P39" s="4"/>
      <c r="Q39" s="4"/>
    </row>
    <row r="40" spans="1:17" ht="15.75" outlineLevel="1" x14ac:dyDescent="0.25">
      <c r="A40" s="55"/>
      <c r="B40" s="76"/>
      <c r="C40" s="75"/>
      <c r="D40" s="76"/>
      <c r="E40" s="26" t="s">
        <v>23</v>
      </c>
      <c r="F40" s="26">
        <v>2023</v>
      </c>
      <c r="G40" s="27">
        <v>0.8</v>
      </c>
      <c r="H40" s="27">
        <v>0</v>
      </c>
      <c r="I40" s="27">
        <v>0</v>
      </c>
      <c r="J40" s="27">
        <v>0</v>
      </c>
      <c r="K40" s="27">
        <v>0.8</v>
      </c>
      <c r="L40" s="30">
        <v>0</v>
      </c>
      <c r="O40" s="7"/>
    </row>
    <row r="41" spans="1:17" ht="15.75" outlineLevel="1" x14ac:dyDescent="0.25">
      <c r="A41" s="55"/>
      <c r="B41" s="76"/>
      <c r="C41" s="75"/>
      <c r="D41" s="76"/>
      <c r="E41" s="26" t="s">
        <v>32</v>
      </c>
      <c r="F41" s="26">
        <v>2024</v>
      </c>
      <c r="G41" s="27">
        <v>1.8</v>
      </c>
      <c r="H41" s="27">
        <v>0</v>
      </c>
      <c r="I41" s="27">
        <v>0</v>
      </c>
      <c r="J41" s="27">
        <v>0</v>
      </c>
      <c r="K41" s="27">
        <v>1.8</v>
      </c>
      <c r="L41" s="30">
        <v>0</v>
      </c>
    </row>
    <row r="42" spans="1:17" ht="15.75" outlineLevel="1" x14ac:dyDescent="0.25">
      <c r="A42" s="55"/>
      <c r="B42" s="76"/>
      <c r="C42" s="75"/>
      <c r="D42" s="76"/>
      <c r="E42" s="26" t="s">
        <v>33</v>
      </c>
      <c r="F42" s="26">
        <v>2025</v>
      </c>
      <c r="G42" s="27">
        <v>1.8</v>
      </c>
      <c r="H42" s="27">
        <v>0</v>
      </c>
      <c r="I42" s="27">
        <v>0</v>
      </c>
      <c r="J42" s="27">
        <v>0</v>
      </c>
      <c r="K42" s="27">
        <v>1.8</v>
      </c>
      <c r="L42" s="30">
        <v>0</v>
      </c>
    </row>
    <row r="43" spans="1:17" ht="15.75" outlineLevel="1" x14ac:dyDescent="0.25">
      <c r="A43" s="55"/>
      <c r="B43" s="76"/>
      <c r="C43" s="75"/>
      <c r="D43" s="76"/>
      <c r="E43" s="40" t="s">
        <v>66</v>
      </c>
      <c r="F43" s="40">
        <v>2026</v>
      </c>
      <c r="G43" s="35">
        <v>1.8</v>
      </c>
      <c r="H43" s="35">
        <v>0</v>
      </c>
      <c r="I43" s="35">
        <v>0</v>
      </c>
      <c r="J43" s="35">
        <v>0</v>
      </c>
      <c r="K43" s="35">
        <v>1.8</v>
      </c>
      <c r="L43" s="35">
        <v>0</v>
      </c>
    </row>
    <row r="44" spans="1:17" ht="15.75" outlineLevel="1" x14ac:dyDescent="0.25">
      <c r="A44" s="55"/>
      <c r="B44" s="76"/>
      <c r="C44" s="75"/>
      <c r="D44" s="76"/>
      <c r="E44" s="40" t="s">
        <v>67</v>
      </c>
      <c r="F44" s="40">
        <v>2027</v>
      </c>
      <c r="G44" s="35">
        <v>1.8</v>
      </c>
      <c r="H44" s="35">
        <v>0</v>
      </c>
      <c r="I44" s="35">
        <v>0</v>
      </c>
      <c r="J44" s="35">
        <v>0</v>
      </c>
      <c r="K44" s="35">
        <v>1.8</v>
      </c>
      <c r="L44" s="35">
        <v>0</v>
      </c>
    </row>
    <row r="45" spans="1:17" ht="15.75" outlineLevel="1" x14ac:dyDescent="0.25">
      <c r="A45" s="55"/>
      <c r="B45" s="76"/>
      <c r="C45" s="75"/>
      <c r="D45" s="76"/>
      <c r="E45" s="40" t="s">
        <v>68</v>
      </c>
      <c r="F45" s="40">
        <v>2028</v>
      </c>
      <c r="G45" s="35">
        <v>1.8</v>
      </c>
      <c r="H45" s="35">
        <v>0</v>
      </c>
      <c r="I45" s="35">
        <v>0</v>
      </c>
      <c r="J45" s="35">
        <v>0</v>
      </c>
      <c r="K45" s="35">
        <v>1.8</v>
      </c>
      <c r="L45" s="35">
        <v>0</v>
      </c>
    </row>
    <row r="46" spans="1:17" ht="15.75" outlineLevel="1" x14ac:dyDescent="0.25">
      <c r="A46" s="55"/>
      <c r="B46" s="76"/>
      <c r="C46" s="75"/>
      <c r="D46" s="76"/>
      <c r="E46" s="40" t="s">
        <v>69</v>
      </c>
      <c r="F46" s="40">
        <v>2029</v>
      </c>
      <c r="G46" s="35">
        <v>1.8</v>
      </c>
      <c r="H46" s="35">
        <v>0</v>
      </c>
      <c r="I46" s="35">
        <v>0</v>
      </c>
      <c r="J46" s="35">
        <v>0</v>
      </c>
      <c r="K46" s="35">
        <v>1.8</v>
      </c>
      <c r="L46" s="35">
        <v>0</v>
      </c>
    </row>
    <row r="47" spans="1:17" ht="15.75" outlineLevel="1" x14ac:dyDescent="0.25">
      <c r="A47" s="55"/>
      <c r="B47" s="76"/>
      <c r="C47" s="75"/>
      <c r="D47" s="76"/>
      <c r="E47" s="40" t="s">
        <v>70</v>
      </c>
      <c r="F47" s="40">
        <v>2030</v>
      </c>
      <c r="G47" s="35">
        <v>1.8</v>
      </c>
      <c r="H47" s="35">
        <v>0</v>
      </c>
      <c r="I47" s="35">
        <v>0</v>
      </c>
      <c r="J47" s="35">
        <v>0</v>
      </c>
      <c r="K47" s="35">
        <v>1.8</v>
      </c>
      <c r="L47" s="35">
        <v>0</v>
      </c>
    </row>
    <row r="48" spans="1:17" ht="84" customHeight="1" outlineLevel="1" x14ac:dyDescent="0.25">
      <c r="A48" s="55"/>
      <c r="B48" s="76"/>
      <c r="C48" s="75"/>
      <c r="D48" s="76"/>
      <c r="E48" s="36" t="s">
        <v>79</v>
      </c>
      <c r="F48" s="36" t="s">
        <v>13</v>
      </c>
      <c r="G48" s="28">
        <f>SUM(G37:G47)</f>
        <v>14.200000000000003</v>
      </c>
      <c r="H48" s="28">
        <f>SUM(H37:H47)</f>
        <v>0</v>
      </c>
      <c r="I48" s="28">
        <f t="shared" ref="I48" si="4">SUM(I37:I42)</f>
        <v>0</v>
      </c>
      <c r="J48" s="28">
        <f>SUM(J37:J47)</f>
        <v>0</v>
      </c>
      <c r="K48" s="28">
        <f>SUM(K37:K47)</f>
        <v>14.200000000000003</v>
      </c>
      <c r="L48" s="28">
        <v>0</v>
      </c>
    </row>
    <row r="49" spans="1:12" ht="19.5" customHeight="1" outlineLevel="1" x14ac:dyDescent="0.25">
      <c r="A49" s="55"/>
      <c r="B49" s="76" t="s">
        <v>40</v>
      </c>
      <c r="C49" s="75" t="s">
        <v>72</v>
      </c>
      <c r="D49" s="76" t="s">
        <v>1</v>
      </c>
      <c r="E49" s="26" t="s">
        <v>14</v>
      </c>
      <c r="F49" s="26">
        <v>2020</v>
      </c>
      <c r="G49" s="27">
        <f>K49</f>
        <v>0</v>
      </c>
      <c r="H49" s="27">
        <v>0</v>
      </c>
      <c r="I49" s="27">
        <v>0</v>
      </c>
      <c r="J49" s="27">
        <v>0</v>
      </c>
      <c r="K49" s="27">
        <v>0</v>
      </c>
      <c r="L49" s="30">
        <v>0</v>
      </c>
    </row>
    <row r="50" spans="1:12" ht="15.75" outlineLevel="1" x14ac:dyDescent="0.25">
      <c r="A50" s="55"/>
      <c r="B50" s="76"/>
      <c r="C50" s="75"/>
      <c r="D50" s="76"/>
      <c r="E50" s="26" t="s">
        <v>15</v>
      </c>
      <c r="F50" s="26">
        <v>2021</v>
      </c>
      <c r="G50" s="27">
        <f t="shared" ref="G50:G60" si="5">K50</f>
        <v>0</v>
      </c>
      <c r="H50" s="27">
        <v>0</v>
      </c>
      <c r="I50" s="27">
        <v>0</v>
      </c>
      <c r="J50" s="27">
        <v>0</v>
      </c>
      <c r="K50" s="27">
        <v>0</v>
      </c>
      <c r="L50" s="30">
        <v>0</v>
      </c>
    </row>
    <row r="51" spans="1:12" ht="15.75" outlineLevel="1" x14ac:dyDescent="0.25">
      <c r="A51" s="55"/>
      <c r="B51" s="76"/>
      <c r="C51" s="75"/>
      <c r="D51" s="76"/>
      <c r="E51" s="26" t="s">
        <v>16</v>
      </c>
      <c r="F51" s="26">
        <v>2022</v>
      </c>
      <c r="G51" s="35">
        <f t="shared" si="5"/>
        <v>0</v>
      </c>
      <c r="H51" s="27">
        <v>0</v>
      </c>
      <c r="I51" s="27">
        <v>0</v>
      </c>
      <c r="J51" s="27">
        <v>0</v>
      </c>
      <c r="K51" s="35">
        <v>0</v>
      </c>
      <c r="L51" s="30">
        <v>0</v>
      </c>
    </row>
    <row r="52" spans="1:12" ht="15.75" outlineLevel="1" x14ac:dyDescent="0.25">
      <c r="A52" s="55"/>
      <c r="B52" s="76"/>
      <c r="C52" s="75"/>
      <c r="D52" s="76"/>
      <c r="E52" s="26" t="s">
        <v>17</v>
      </c>
      <c r="F52" s="26">
        <v>2023</v>
      </c>
      <c r="G52" s="35">
        <f t="shared" si="5"/>
        <v>0</v>
      </c>
      <c r="H52" s="27">
        <v>0</v>
      </c>
      <c r="I52" s="27">
        <v>0</v>
      </c>
      <c r="J52" s="27">
        <v>0</v>
      </c>
      <c r="K52" s="35">
        <v>0</v>
      </c>
      <c r="L52" s="30">
        <v>0</v>
      </c>
    </row>
    <row r="53" spans="1:12" ht="15.75" outlineLevel="1" x14ac:dyDescent="0.25">
      <c r="A53" s="55"/>
      <c r="B53" s="76"/>
      <c r="C53" s="75"/>
      <c r="D53" s="76"/>
      <c r="E53" s="26" t="s">
        <v>18</v>
      </c>
      <c r="F53" s="26">
        <v>2024</v>
      </c>
      <c r="G53" s="35">
        <f t="shared" si="5"/>
        <v>0</v>
      </c>
      <c r="H53" s="27">
        <v>0</v>
      </c>
      <c r="I53" s="27">
        <v>0</v>
      </c>
      <c r="J53" s="27">
        <v>0</v>
      </c>
      <c r="K53" s="35">
        <v>0</v>
      </c>
      <c r="L53" s="30">
        <v>0</v>
      </c>
    </row>
    <row r="54" spans="1:12" ht="15.75" outlineLevel="1" x14ac:dyDescent="0.25">
      <c r="A54" s="55"/>
      <c r="B54" s="76"/>
      <c r="C54" s="75"/>
      <c r="D54" s="76"/>
      <c r="E54" s="26" t="s">
        <v>19</v>
      </c>
      <c r="F54" s="26">
        <v>2025</v>
      </c>
      <c r="G54" s="35">
        <f t="shared" si="5"/>
        <v>0</v>
      </c>
      <c r="H54" s="27">
        <v>0</v>
      </c>
      <c r="I54" s="27">
        <v>0</v>
      </c>
      <c r="J54" s="35">
        <v>0</v>
      </c>
      <c r="K54" s="35">
        <v>0</v>
      </c>
      <c r="L54" s="30">
        <v>0</v>
      </c>
    </row>
    <row r="55" spans="1:12" ht="15.75" outlineLevel="1" x14ac:dyDescent="0.25">
      <c r="A55" s="55"/>
      <c r="B55" s="76"/>
      <c r="C55" s="75"/>
      <c r="D55" s="76"/>
      <c r="E55" s="40" t="s">
        <v>65</v>
      </c>
      <c r="F55" s="40">
        <v>2026</v>
      </c>
      <c r="G55" s="35">
        <f t="shared" si="5"/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</row>
    <row r="56" spans="1:12" ht="15.75" outlineLevel="1" x14ac:dyDescent="0.25">
      <c r="A56" s="55"/>
      <c r="B56" s="76"/>
      <c r="C56" s="75"/>
      <c r="D56" s="76"/>
      <c r="E56" s="40" t="s">
        <v>73</v>
      </c>
      <c r="F56" s="40">
        <v>2027</v>
      </c>
      <c r="G56" s="35">
        <f t="shared" si="5"/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</row>
    <row r="57" spans="1:12" ht="15.75" outlineLevel="1" x14ac:dyDescent="0.25">
      <c r="A57" s="55"/>
      <c r="B57" s="76"/>
      <c r="C57" s="75"/>
      <c r="D57" s="76"/>
      <c r="E57" s="40" t="s">
        <v>74</v>
      </c>
      <c r="F57" s="40">
        <v>2028</v>
      </c>
      <c r="G57" s="35">
        <f t="shared" si="5"/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</row>
    <row r="58" spans="1:12" ht="15.75" outlineLevel="1" x14ac:dyDescent="0.25">
      <c r="A58" s="55"/>
      <c r="B58" s="76"/>
      <c r="C58" s="75"/>
      <c r="D58" s="76"/>
      <c r="E58" s="40" t="s">
        <v>75</v>
      </c>
      <c r="F58" s="40">
        <v>2029</v>
      </c>
      <c r="G58" s="35">
        <f t="shared" si="5"/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</row>
    <row r="59" spans="1:12" ht="15.75" outlineLevel="1" x14ac:dyDescent="0.25">
      <c r="A59" s="55"/>
      <c r="B59" s="76"/>
      <c r="C59" s="75"/>
      <c r="D59" s="76"/>
      <c r="E59" s="40" t="s">
        <v>76</v>
      </c>
      <c r="F59" s="40">
        <v>2030</v>
      </c>
      <c r="G59" s="35">
        <f t="shared" si="5"/>
        <v>0</v>
      </c>
      <c r="H59" s="35">
        <v>0</v>
      </c>
      <c r="I59" s="35">
        <v>0</v>
      </c>
      <c r="J59" s="27">
        <v>0</v>
      </c>
      <c r="K59" s="35">
        <v>0</v>
      </c>
      <c r="L59" s="35">
        <v>0</v>
      </c>
    </row>
    <row r="60" spans="1:12" ht="92.25" customHeight="1" outlineLevel="1" x14ac:dyDescent="0.25">
      <c r="A60" s="55"/>
      <c r="B60" s="76"/>
      <c r="C60" s="75"/>
      <c r="D60" s="76"/>
      <c r="E60" s="36" t="s">
        <v>31</v>
      </c>
      <c r="F60" s="36" t="s">
        <v>13</v>
      </c>
      <c r="G60" s="28">
        <f t="shared" si="5"/>
        <v>0</v>
      </c>
      <c r="H60" s="28">
        <v>0</v>
      </c>
      <c r="I60" s="28">
        <v>0</v>
      </c>
      <c r="J60" s="28">
        <v>0</v>
      </c>
      <c r="K60" s="28">
        <f>SUM(K49:K54)</f>
        <v>0</v>
      </c>
      <c r="L60" s="28">
        <v>0</v>
      </c>
    </row>
    <row r="61" spans="1:12" ht="16.5" customHeight="1" outlineLevel="1" x14ac:dyDescent="0.25">
      <c r="A61" s="55"/>
      <c r="B61" s="76" t="s">
        <v>38</v>
      </c>
      <c r="C61" s="75" t="s">
        <v>77</v>
      </c>
      <c r="D61" s="76" t="s">
        <v>1</v>
      </c>
      <c r="E61" s="26" t="s">
        <v>14</v>
      </c>
      <c r="F61" s="26">
        <v>2020</v>
      </c>
      <c r="G61" s="27">
        <f>H61+I61+J61</f>
        <v>0</v>
      </c>
      <c r="H61" s="27">
        <v>0</v>
      </c>
      <c r="I61" s="27">
        <f>H61*9/91</f>
        <v>0</v>
      </c>
      <c r="J61" s="27">
        <f>(H61+I61)*0.1%</f>
        <v>0</v>
      </c>
      <c r="K61" s="27">
        <v>0</v>
      </c>
      <c r="L61" s="30">
        <v>0</v>
      </c>
    </row>
    <row r="62" spans="1:12" ht="15.75" outlineLevel="1" x14ac:dyDescent="0.25">
      <c r="A62" s="55"/>
      <c r="B62" s="76"/>
      <c r="C62" s="75"/>
      <c r="D62" s="76"/>
      <c r="E62" s="26" t="s">
        <v>15</v>
      </c>
      <c r="F62" s="26">
        <v>2021</v>
      </c>
      <c r="G62" s="27">
        <f t="shared" ref="G62:G71" si="6">H62+I62+J62</f>
        <v>0</v>
      </c>
      <c r="H62" s="27">
        <v>0</v>
      </c>
      <c r="I62" s="27">
        <v>0</v>
      </c>
      <c r="J62" s="27">
        <f t="shared" ref="J62:J71" si="7">(H62+I62)*0.1%</f>
        <v>0</v>
      </c>
      <c r="K62" s="27">
        <v>0</v>
      </c>
      <c r="L62" s="30">
        <v>0</v>
      </c>
    </row>
    <row r="63" spans="1:12" ht="15.75" outlineLevel="1" x14ac:dyDescent="0.25">
      <c r="A63" s="55"/>
      <c r="B63" s="76"/>
      <c r="C63" s="75"/>
      <c r="D63" s="76"/>
      <c r="E63" s="26" t="s">
        <v>16</v>
      </c>
      <c r="F63" s="26">
        <v>2022</v>
      </c>
      <c r="G63" s="27">
        <f t="shared" si="6"/>
        <v>0</v>
      </c>
      <c r="H63" s="27">
        <v>0</v>
      </c>
      <c r="I63" s="27">
        <v>0</v>
      </c>
      <c r="J63" s="27">
        <f t="shared" si="7"/>
        <v>0</v>
      </c>
      <c r="K63" s="27">
        <v>0</v>
      </c>
      <c r="L63" s="30">
        <v>0</v>
      </c>
    </row>
    <row r="64" spans="1:12" ht="15.75" outlineLevel="1" x14ac:dyDescent="0.25">
      <c r="A64" s="55"/>
      <c r="B64" s="76"/>
      <c r="C64" s="75"/>
      <c r="D64" s="76"/>
      <c r="E64" s="26" t="s">
        <v>17</v>
      </c>
      <c r="F64" s="26">
        <v>2023</v>
      </c>
      <c r="G64" s="27">
        <f>H64+I64+J64</f>
        <v>0</v>
      </c>
      <c r="H64" s="27">
        <v>0</v>
      </c>
      <c r="I64" s="27">
        <f t="shared" ref="I64:I71" si="8">H64*9/91</f>
        <v>0</v>
      </c>
      <c r="J64" s="27">
        <f t="shared" si="7"/>
        <v>0</v>
      </c>
      <c r="K64" s="27">
        <v>0</v>
      </c>
      <c r="L64" s="30">
        <v>0</v>
      </c>
    </row>
    <row r="65" spans="1:12" ht="15.75" outlineLevel="1" x14ac:dyDescent="0.25">
      <c r="A65" s="55"/>
      <c r="B65" s="76"/>
      <c r="C65" s="75"/>
      <c r="D65" s="76"/>
      <c r="E65" s="26" t="s">
        <v>18</v>
      </c>
      <c r="F65" s="26">
        <v>2024</v>
      </c>
      <c r="G65" s="27">
        <f t="shared" si="6"/>
        <v>0</v>
      </c>
      <c r="H65" s="27">
        <v>0</v>
      </c>
      <c r="I65" s="27">
        <f t="shared" si="8"/>
        <v>0</v>
      </c>
      <c r="J65" s="27">
        <f t="shared" si="7"/>
        <v>0</v>
      </c>
      <c r="K65" s="27">
        <v>0</v>
      </c>
      <c r="L65" s="30">
        <v>0</v>
      </c>
    </row>
    <row r="66" spans="1:12" ht="15.75" outlineLevel="1" x14ac:dyDescent="0.25">
      <c r="A66" s="55"/>
      <c r="B66" s="76"/>
      <c r="C66" s="75"/>
      <c r="D66" s="76"/>
      <c r="E66" s="26" t="s">
        <v>19</v>
      </c>
      <c r="F66" s="26">
        <v>2025</v>
      </c>
      <c r="G66" s="27">
        <f t="shared" si="6"/>
        <v>0</v>
      </c>
      <c r="H66" s="27">
        <v>0</v>
      </c>
      <c r="I66" s="27">
        <f t="shared" si="8"/>
        <v>0</v>
      </c>
      <c r="J66" s="27">
        <f t="shared" si="7"/>
        <v>0</v>
      </c>
      <c r="K66" s="27">
        <v>0</v>
      </c>
      <c r="L66" s="30">
        <v>0</v>
      </c>
    </row>
    <row r="67" spans="1:12" ht="15.75" outlineLevel="1" x14ac:dyDescent="0.25">
      <c r="A67" s="55"/>
      <c r="B67" s="76"/>
      <c r="C67" s="75"/>
      <c r="D67" s="76"/>
      <c r="E67" s="40" t="s">
        <v>65</v>
      </c>
      <c r="F67" s="40">
        <v>2026</v>
      </c>
      <c r="G67" s="35">
        <f t="shared" si="6"/>
        <v>0</v>
      </c>
      <c r="H67" s="35">
        <v>0</v>
      </c>
      <c r="I67" s="35">
        <f t="shared" si="8"/>
        <v>0</v>
      </c>
      <c r="J67" s="35">
        <f t="shared" si="7"/>
        <v>0</v>
      </c>
      <c r="K67" s="35">
        <v>0</v>
      </c>
      <c r="L67" s="35">
        <v>0</v>
      </c>
    </row>
    <row r="68" spans="1:12" ht="15.75" outlineLevel="1" x14ac:dyDescent="0.25">
      <c r="A68" s="55"/>
      <c r="B68" s="76"/>
      <c r="C68" s="75"/>
      <c r="D68" s="76"/>
      <c r="E68" s="40" t="s">
        <v>73</v>
      </c>
      <c r="F68" s="40">
        <v>2027</v>
      </c>
      <c r="G68" s="35">
        <f t="shared" si="6"/>
        <v>0</v>
      </c>
      <c r="H68" s="35">
        <v>0</v>
      </c>
      <c r="I68" s="35">
        <f t="shared" si="8"/>
        <v>0</v>
      </c>
      <c r="J68" s="35">
        <f t="shared" si="7"/>
        <v>0</v>
      </c>
      <c r="K68" s="35">
        <v>0</v>
      </c>
      <c r="L68" s="35">
        <v>0</v>
      </c>
    </row>
    <row r="69" spans="1:12" ht="15.75" outlineLevel="1" x14ac:dyDescent="0.25">
      <c r="A69" s="55"/>
      <c r="B69" s="76"/>
      <c r="C69" s="75"/>
      <c r="D69" s="76"/>
      <c r="E69" s="40" t="s">
        <v>74</v>
      </c>
      <c r="F69" s="40">
        <v>2028</v>
      </c>
      <c r="G69" s="35">
        <f t="shared" si="6"/>
        <v>0</v>
      </c>
      <c r="H69" s="35">
        <v>0</v>
      </c>
      <c r="I69" s="35">
        <f t="shared" si="8"/>
        <v>0</v>
      </c>
      <c r="J69" s="35">
        <f t="shared" si="7"/>
        <v>0</v>
      </c>
      <c r="K69" s="35">
        <v>0</v>
      </c>
      <c r="L69" s="35">
        <v>0</v>
      </c>
    </row>
    <row r="70" spans="1:12" ht="15.75" outlineLevel="1" x14ac:dyDescent="0.25">
      <c r="A70" s="55"/>
      <c r="B70" s="76"/>
      <c r="C70" s="75"/>
      <c r="D70" s="76"/>
      <c r="E70" s="40" t="s">
        <v>75</v>
      </c>
      <c r="F70" s="40">
        <v>2029</v>
      </c>
      <c r="G70" s="35">
        <f t="shared" si="6"/>
        <v>0</v>
      </c>
      <c r="H70" s="35">
        <v>0</v>
      </c>
      <c r="I70" s="35">
        <f t="shared" si="8"/>
        <v>0</v>
      </c>
      <c r="J70" s="35">
        <f t="shared" si="7"/>
        <v>0</v>
      </c>
      <c r="K70" s="35">
        <v>0</v>
      </c>
      <c r="L70" s="35">
        <v>0</v>
      </c>
    </row>
    <row r="71" spans="1:12" ht="15.75" outlineLevel="1" x14ac:dyDescent="0.25">
      <c r="A71" s="55"/>
      <c r="B71" s="76"/>
      <c r="C71" s="75"/>
      <c r="D71" s="76"/>
      <c r="E71" s="40" t="s">
        <v>76</v>
      </c>
      <c r="F71" s="40">
        <v>2030</v>
      </c>
      <c r="G71" s="35">
        <f t="shared" si="6"/>
        <v>0</v>
      </c>
      <c r="H71" s="35">
        <v>0</v>
      </c>
      <c r="I71" s="35">
        <f t="shared" si="8"/>
        <v>0</v>
      </c>
      <c r="J71" s="35">
        <f t="shared" si="7"/>
        <v>0</v>
      </c>
      <c r="K71" s="35">
        <v>0</v>
      </c>
      <c r="L71" s="35">
        <v>0</v>
      </c>
    </row>
    <row r="72" spans="1:12" ht="48.75" customHeight="1" outlineLevel="1" x14ac:dyDescent="0.25">
      <c r="A72" s="56"/>
      <c r="B72" s="76"/>
      <c r="C72" s="75"/>
      <c r="D72" s="76"/>
      <c r="E72" s="36" t="s">
        <v>31</v>
      </c>
      <c r="F72" s="36" t="s">
        <v>13</v>
      </c>
      <c r="G72" s="28">
        <f>SUM(G61:G66)</f>
        <v>0</v>
      </c>
      <c r="H72" s="28">
        <f t="shared" ref="H72:K72" si="9">SUM(H61:H66)</f>
        <v>0</v>
      </c>
      <c r="I72" s="28">
        <f t="shared" si="9"/>
        <v>0</v>
      </c>
      <c r="J72" s="28">
        <f t="shared" si="9"/>
        <v>0</v>
      </c>
      <c r="K72" s="28">
        <f t="shared" si="9"/>
        <v>0</v>
      </c>
      <c r="L72" s="28">
        <f t="shared" ref="L72" si="10">SUM(L61:L66)</f>
        <v>0</v>
      </c>
    </row>
    <row r="73" spans="1:12" ht="18" customHeight="1" outlineLevel="1" x14ac:dyDescent="0.25">
      <c r="A73" s="114" t="s">
        <v>78</v>
      </c>
      <c r="B73" s="76"/>
      <c r="C73" s="76"/>
      <c r="D73" s="76"/>
      <c r="E73" s="76"/>
      <c r="F73" s="26">
        <v>2020</v>
      </c>
      <c r="G73" s="27">
        <f>G13+G25+G37+G49+G61</f>
        <v>6.931</v>
      </c>
      <c r="H73" s="27">
        <f t="shared" ref="H73:I75" si="11">H61+H49+H37+H25+H13</f>
        <v>3.7250000000000001</v>
      </c>
      <c r="I73" s="27">
        <f t="shared" si="11"/>
        <v>7.5999999999999998E-2</v>
      </c>
      <c r="J73" s="27">
        <v>0</v>
      </c>
      <c r="K73" s="27">
        <f>K61+K49+K37+K25+K13</f>
        <v>3.13</v>
      </c>
      <c r="L73" s="30">
        <v>0</v>
      </c>
    </row>
    <row r="74" spans="1:12" ht="15.75" outlineLevel="1" x14ac:dyDescent="0.25">
      <c r="A74" s="114"/>
      <c r="B74" s="76"/>
      <c r="C74" s="76"/>
      <c r="D74" s="76"/>
      <c r="E74" s="76"/>
      <c r="F74" s="26">
        <v>2021</v>
      </c>
      <c r="G74" s="27">
        <f>G62+G50+G26+G14</f>
        <v>3.0013000000000001</v>
      </c>
      <c r="H74" s="27">
        <f t="shared" si="11"/>
        <v>1.9259999999999999</v>
      </c>
      <c r="I74" s="27">
        <f t="shared" si="11"/>
        <v>3.9300000000000002E-2</v>
      </c>
      <c r="J74" s="27">
        <v>0</v>
      </c>
      <c r="K74" s="27">
        <f>K62+K50+K38+K26+K14</f>
        <v>1.036</v>
      </c>
      <c r="L74" s="30">
        <v>0</v>
      </c>
    </row>
    <row r="75" spans="1:12" ht="15.75" outlineLevel="1" x14ac:dyDescent="0.25">
      <c r="A75" s="114"/>
      <c r="B75" s="76"/>
      <c r="C75" s="76"/>
      <c r="D75" s="76"/>
      <c r="E75" s="76"/>
      <c r="F75" s="26">
        <v>2022</v>
      </c>
      <c r="G75" s="27">
        <f>G63+G51+G39+G27+G15</f>
        <v>12.334000000000001</v>
      </c>
      <c r="H75" s="27">
        <f t="shared" si="11"/>
        <v>5.5359999999999996</v>
      </c>
      <c r="I75" s="27">
        <f t="shared" si="11"/>
        <v>0.111</v>
      </c>
      <c r="J75" s="27">
        <v>0</v>
      </c>
      <c r="K75" s="27">
        <f>K63+K51+K39+K27+K15</f>
        <v>6.6869999999999994</v>
      </c>
      <c r="L75" s="30">
        <v>0</v>
      </c>
    </row>
    <row r="76" spans="1:12" ht="15.75" outlineLevel="1" x14ac:dyDescent="0.25">
      <c r="A76" s="114"/>
      <c r="B76" s="76"/>
      <c r="C76" s="76"/>
      <c r="D76" s="76"/>
      <c r="E76" s="76"/>
      <c r="F76" s="26">
        <v>2023</v>
      </c>
      <c r="G76" s="27">
        <f>G64+G52+G40+G28+G16</f>
        <v>7.601</v>
      </c>
      <c r="H76" s="27">
        <f>H28+H16</f>
        <v>4.6660000000000004</v>
      </c>
      <c r="I76" s="27">
        <f>I64+I16</f>
        <v>9.5000000000000001E-2</v>
      </c>
      <c r="J76" s="35">
        <v>0</v>
      </c>
      <c r="K76" s="27">
        <f>K64+K40+K16</f>
        <v>2.84</v>
      </c>
      <c r="L76" s="35">
        <v>0</v>
      </c>
    </row>
    <row r="77" spans="1:12" ht="15.75" outlineLevel="1" x14ac:dyDescent="0.25">
      <c r="A77" s="114"/>
      <c r="B77" s="76"/>
      <c r="C77" s="76"/>
      <c r="D77" s="76"/>
      <c r="E77" s="76"/>
      <c r="F77" s="26">
        <v>2024</v>
      </c>
      <c r="G77" s="27">
        <f>G41+G17</f>
        <v>3.45</v>
      </c>
      <c r="H77" s="27">
        <f>H29+H17</f>
        <v>1.1319999999999999</v>
      </c>
      <c r="I77" s="27">
        <f>I65+I17</f>
        <v>2.3E-2</v>
      </c>
      <c r="J77" s="35">
        <v>0</v>
      </c>
      <c r="K77" s="27">
        <f>K41+K17</f>
        <v>2.2949999999999999</v>
      </c>
      <c r="L77" s="35">
        <v>0</v>
      </c>
    </row>
    <row r="78" spans="1:12" ht="15.75" outlineLevel="1" x14ac:dyDescent="0.25">
      <c r="A78" s="114"/>
      <c r="B78" s="76"/>
      <c r="C78" s="76"/>
      <c r="D78" s="76"/>
      <c r="E78" s="76"/>
      <c r="F78" s="26">
        <v>2025</v>
      </c>
      <c r="G78" s="27">
        <f>G42+G18</f>
        <v>3.55</v>
      </c>
      <c r="H78" s="27">
        <f>H54+H18</f>
        <v>1.2</v>
      </c>
      <c r="I78" s="27">
        <f>I30+I18</f>
        <v>2.4500000000000001E-2</v>
      </c>
      <c r="J78" s="35">
        <v>0</v>
      </c>
      <c r="K78" s="27">
        <f>K42+K18</f>
        <v>2.3254999999999999</v>
      </c>
      <c r="L78" s="35">
        <v>0</v>
      </c>
    </row>
    <row r="79" spans="1:12" ht="15.75" outlineLevel="1" x14ac:dyDescent="0.25">
      <c r="A79" s="114"/>
      <c r="B79" s="76"/>
      <c r="C79" s="76"/>
      <c r="D79" s="76"/>
      <c r="E79" s="76"/>
      <c r="F79" s="40">
        <v>2026</v>
      </c>
      <c r="G79" s="35">
        <f>G43+G19</f>
        <v>3.55</v>
      </c>
      <c r="H79" s="35">
        <f>H31+H19</f>
        <v>1.2</v>
      </c>
      <c r="I79" s="35">
        <f>I31+I19</f>
        <v>2.4500000000000001E-2</v>
      </c>
      <c r="J79" s="35">
        <v>0</v>
      </c>
      <c r="K79" s="35">
        <f>K43+K19</f>
        <v>2.3254999999999999</v>
      </c>
      <c r="L79" s="35">
        <v>0</v>
      </c>
    </row>
    <row r="80" spans="1:12" ht="15.75" outlineLevel="1" x14ac:dyDescent="0.25">
      <c r="A80" s="114"/>
      <c r="B80" s="76"/>
      <c r="C80" s="76"/>
      <c r="D80" s="76"/>
      <c r="E80" s="76"/>
      <c r="F80" s="40">
        <v>2027</v>
      </c>
      <c r="G80" s="35">
        <f>G44+G20</f>
        <v>3.55</v>
      </c>
      <c r="H80" s="35">
        <f>H20</f>
        <v>1.2</v>
      </c>
      <c r="I80" s="35">
        <f t="shared" ref="I80:I83" si="12">I32+I20</f>
        <v>2.4500000000000001E-2</v>
      </c>
      <c r="J80" s="35">
        <v>0</v>
      </c>
      <c r="K80" s="35">
        <f t="shared" ref="K80:K82" si="13">K44+K20</f>
        <v>2.3254999999999999</v>
      </c>
      <c r="L80" s="35">
        <v>0</v>
      </c>
    </row>
    <row r="81" spans="1:12" ht="15.75" outlineLevel="1" x14ac:dyDescent="0.25">
      <c r="A81" s="114"/>
      <c r="B81" s="76"/>
      <c r="C81" s="76"/>
      <c r="D81" s="76"/>
      <c r="E81" s="76"/>
      <c r="F81" s="40">
        <v>2028</v>
      </c>
      <c r="G81" s="35">
        <f t="shared" ref="G81:G83" si="14">G45+G21</f>
        <v>3.55</v>
      </c>
      <c r="H81" s="35">
        <f t="shared" ref="H81:H83" si="15">H21</f>
        <v>1.2</v>
      </c>
      <c r="I81" s="35">
        <f t="shared" si="12"/>
        <v>2.4500000000000001E-2</v>
      </c>
      <c r="J81" s="35">
        <v>0</v>
      </c>
      <c r="K81" s="35">
        <f t="shared" si="13"/>
        <v>2.3254999999999999</v>
      </c>
      <c r="L81" s="35">
        <v>0</v>
      </c>
    </row>
    <row r="82" spans="1:12" ht="15.75" outlineLevel="1" x14ac:dyDescent="0.25">
      <c r="A82" s="114"/>
      <c r="B82" s="76"/>
      <c r="C82" s="76"/>
      <c r="D82" s="76"/>
      <c r="E82" s="76"/>
      <c r="F82" s="40">
        <v>2029</v>
      </c>
      <c r="G82" s="35">
        <f t="shared" si="14"/>
        <v>3.55</v>
      </c>
      <c r="H82" s="35">
        <f t="shared" si="15"/>
        <v>1.2</v>
      </c>
      <c r="I82" s="35">
        <f t="shared" si="12"/>
        <v>2.4500000000000001E-2</v>
      </c>
      <c r="J82" s="35">
        <v>0</v>
      </c>
      <c r="K82" s="35">
        <f t="shared" si="13"/>
        <v>2.3254999999999999</v>
      </c>
      <c r="L82" s="35">
        <v>0</v>
      </c>
    </row>
    <row r="83" spans="1:12" ht="15.75" outlineLevel="1" x14ac:dyDescent="0.25">
      <c r="A83" s="114"/>
      <c r="B83" s="76"/>
      <c r="C83" s="76"/>
      <c r="D83" s="76"/>
      <c r="E83" s="76"/>
      <c r="F83" s="40">
        <v>2030</v>
      </c>
      <c r="G83" s="35">
        <f t="shared" si="14"/>
        <v>3.55</v>
      </c>
      <c r="H83" s="35">
        <f t="shared" si="15"/>
        <v>1.2</v>
      </c>
      <c r="I83" s="35">
        <f t="shared" si="12"/>
        <v>2.4500000000000001E-2</v>
      </c>
      <c r="J83" s="35">
        <v>0</v>
      </c>
      <c r="K83" s="35">
        <f>K47+K23</f>
        <v>2.3254999999999999</v>
      </c>
      <c r="L83" s="35">
        <v>0</v>
      </c>
    </row>
    <row r="84" spans="1:12" ht="16.5" customHeight="1" outlineLevel="1" x14ac:dyDescent="0.25">
      <c r="A84" s="114"/>
      <c r="B84" s="76"/>
      <c r="C84" s="76"/>
      <c r="D84" s="76"/>
      <c r="E84" s="76"/>
      <c r="F84" s="36" t="s">
        <v>13</v>
      </c>
      <c r="G84" s="28">
        <f>SUM(G73:G83)</f>
        <v>54.617299999999986</v>
      </c>
      <c r="H84" s="28">
        <f>SUM(H73:H83)</f>
        <v>24.184999999999995</v>
      </c>
      <c r="I84" s="28">
        <f>SUM(I73:I83)</f>
        <v>0.49130000000000018</v>
      </c>
      <c r="J84" s="28">
        <v>0</v>
      </c>
      <c r="K84" s="28">
        <f>SUM(K73:K83)</f>
        <v>29.940999999999988</v>
      </c>
      <c r="L84" s="28">
        <v>0</v>
      </c>
    </row>
    <row r="85" spans="1:12" ht="18.75" x14ac:dyDescent="0.25">
      <c r="A85" s="92" t="s">
        <v>94</v>
      </c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29"/>
    </row>
    <row r="86" spans="1:12" ht="15.75" customHeight="1" x14ac:dyDescent="0.25">
      <c r="A86" s="54" t="s">
        <v>80</v>
      </c>
      <c r="B86" s="115" t="s">
        <v>40</v>
      </c>
      <c r="C86" s="114" t="s">
        <v>81</v>
      </c>
      <c r="D86" s="74" t="s">
        <v>21</v>
      </c>
      <c r="E86" s="21" t="s">
        <v>22</v>
      </c>
      <c r="F86" s="21">
        <v>2020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</row>
    <row r="87" spans="1:12" ht="15.75" x14ac:dyDescent="0.25">
      <c r="A87" s="55"/>
      <c r="B87" s="116"/>
      <c r="C87" s="114"/>
      <c r="D87" s="74"/>
      <c r="E87" s="21" t="s">
        <v>15</v>
      </c>
      <c r="F87" s="21">
        <v>2021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</row>
    <row r="88" spans="1:12" ht="15.75" x14ac:dyDescent="0.25">
      <c r="A88" s="55"/>
      <c r="B88" s="116"/>
      <c r="C88" s="114"/>
      <c r="D88" s="74"/>
      <c r="E88" s="21" t="s">
        <v>16</v>
      </c>
      <c r="F88" s="21">
        <v>2022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</row>
    <row r="89" spans="1:12" ht="15.75" x14ac:dyDescent="0.25">
      <c r="A89" s="55"/>
      <c r="B89" s="116"/>
      <c r="C89" s="114"/>
      <c r="D89" s="74"/>
      <c r="E89" s="21" t="s">
        <v>17</v>
      </c>
      <c r="F89" s="21">
        <v>2023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</row>
    <row r="90" spans="1:12" ht="15.75" x14ac:dyDescent="0.25">
      <c r="A90" s="55"/>
      <c r="B90" s="116"/>
      <c r="C90" s="114"/>
      <c r="D90" s="74"/>
      <c r="E90" s="21" t="s">
        <v>18</v>
      </c>
      <c r="F90" s="21">
        <v>2024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</row>
    <row r="91" spans="1:12" ht="15.75" x14ac:dyDescent="0.25">
      <c r="A91" s="55"/>
      <c r="B91" s="116"/>
      <c r="C91" s="114"/>
      <c r="D91" s="74"/>
      <c r="E91" s="21" t="s">
        <v>19</v>
      </c>
      <c r="F91" s="21">
        <v>2025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</row>
    <row r="92" spans="1:12" ht="15.75" x14ac:dyDescent="0.25">
      <c r="A92" s="55"/>
      <c r="B92" s="116"/>
      <c r="C92" s="114"/>
      <c r="D92" s="74"/>
      <c r="E92" s="38" t="s">
        <v>82</v>
      </c>
      <c r="F92" s="38">
        <v>2026</v>
      </c>
      <c r="G92" s="22">
        <v>2.6499999999999999E-2</v>
      </c>
      <c r="H92" s="22">
        <v>2.3373000000000001E-2</v>
      </c>
      <c r="I92" s="22">
        <v>4.8000000000000001E-4</v>
      </c>
      <c r="J92" s="22">
        <v>0</v>
      </c>
      <c r="K92" s="22">
        <v>2.65E-3</v>
      </c>
      <c r="L92" s="22">
        <v>0</v>
      </c>
    </row>
    <row r="93" spans="1:12" ht="15.75" x14ac:dyDescent="0.25">
      <c r="A93" s="55"/>
      <c r="B93" s="116"/>
      <c r="C93" s="114"/>
      <c r="D93" s="74"/>
      <c r="E93" s="38" t="s">
        <v>83</v>
      </c>
      <c r="F93" s="38">
        <v>2027</v>
      </c>
      <c r="G93" s="22">
        <v>2.6499999999999999E-2</v>
      </c>
      <c r="H93" s="22">
        <v>2.3373000000000001E-2</v>
      </c>
      <c r="I93" s="22">
        <v>4.8000000000000001E-4</v>
      </c>
      <c r="J93" s="22">
        <v>0</v>
      </c>
      <c r="K93" s="22">
        <v>2.65E-3</v>
      </c>
      <c r="L93" s="22">
        <v>0</v>
      </c>
    </row>
    <row r="94" spans="1:12" ht="15.75" x14ac:dyDescent="0.25">
      <c r="A94" s="55"/>
      <c r="B94" s="116"/>
      <c r="C94" s="114"/>
      <c r="D94" s="74"/>
      <c r="E94" s="38" t="s">
        <v>84</v>
      </c>
      <c r="F94" s="38">
        <v>2028</v>
      </c>
      <c r="G94" s="22">
        <v>2.6499999999999999E-2</v>
      </c>
      <c r="H94" s="22">
        <v>2.3373000000000001E-2</v>
      </c>
      <c r="I94" s="22">
        <v>4.8000000000000001E-4</v>
      </c>
      <c r="J94" s="22">
        <v>0</v>
      </c>
      <c r="K94" s="22">
        <v>2.65E-3</v>
      </c>
      <c r="L94" s="22">
        <v>0</v>
      </c>
    </row>
    <row r="95" spans="1:12" ht="15.75" x14ac:dyDescent="0.25">
      <c r="A95" s="55"/>
      <c r="B95" s="116"/>
      <c r="C95" s="114"/>
      <c r="D95" s="74"/>
      <c r="E95" s="38" t="s">
        <v>85</v>
      </c>
      <c r="F95" s="38">
        <v>2029</v>
      </c>
      <c r="G95" s="22">
        <v>2.6499999999999999E-2</v>
      </c>
      <c r="H95" s="22">
        <v>2.3373000000000001E-2</v>
      </c>
      <c r="I95" s="22">
        <v>4.8000000000000001E-4</v>
      </c>
      <c r="J95" s="22">
        <v>0</v>
      </c>
      <c r="K95" s="22">
        <v>2.65E-3</v>
      </c>
      <c r="L95" s="22">
        <v>0</v>
      </c>
    </row>
    <row r="96" spans="1:12" ht="15.75" x14ac:dyDescent="0.25">
      <c r="A96" s="55"/>
      <c r="B96" s="116"/>
      <c r="C96" s="114"/>
      <c r="D96" s="74"/>
      <c r="E96" s="38" t="s">
        <v>86</v>
      </c>
      <c r="F96" s="38">
        <v>2030</v>
      </c>
      <c r="G96" s="22">
        <v>2.6499999999999999E-2</v>
      </c>
      <c r="H96" s="22">
        <v>2.3373000000000001E-2</v>
      </c>
      <c r="I96" s="22">
        <v>4.8000000000000001E-4</v>
      </c>
      <c r="J96" s="22">
        <v>0</v>
      </c>
      <c r="K96" s="22">
        <v>2.65E-3</v>
      </c>
      <c r="L96" s="22">
        <v>0</v>
      </c>
    </row>
    <row r="97" spans="1:13" ht="95.25" customHeight="1" x14ac:dyDescent="0.25">
      <c r="A97" s="55"/>
      <c r="B97" s="116"/>
      <c r="C97" s="114"/>
      <c r="D97" s="74"/>
      <c r="E97" s="23" t="s">
        <v>88</v>
      </c>
      <c r="F97" s="23" t="s">
        <v>13</v>
      </c>
      <c r="G97" s="24">
        <f>SUM(G86:G96)</f>
        <v>0.13250000000000001</v>
      </c>
      <c r="H97" s="24">
        <f>SUM(H86:H96)</f>
        <v>0.11686500000000001</v>
      </c>
      <c r="I97" s="24">
        <f>SUM(I86:I96)</f>
        <v>2.4000000000000002E-3</v>
      </c>
      <c r="J97" s="24">
        <f>SUM(J86:J92)</f>
        <v>0</v>
      </c>
      <c r="K97" s="24">
        <f>SUM(K86:K96)</f>
        <v>1.325E-2</v>
      </c>
      <c r="L97" s="24">
        <f t="shared" ref="L97" si="16">SUM(L86:L91)</f>
        <v>0</v>
      </c>
    </row>
    <row r="98" spans="1:13" ht="27" customHeight="1" outlineLevel="1" x14ac:dyDescent="0.25">
      <c r="A98" s="55"/>
      <c r="B98" s="116"/>
      <c r="C98" s="114" t="s">
        <v>28</v>
      </c>
      <c r="D98" s="74" t="s">
        <v>21</v>
      </c>
      <c r="E98" s="21" t="s">
        <v>22</v>
      </c>
      <c r="F98" s="21">
        <v>2020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</row>
    <row r="99" spans="1:13" ht="15.75" outlineLevel="1" x14ac:dyDescent="0.25">
      <c r="A99" s="55"/>
      <c r="B99" s="116"/>
      <c r="C99" s="114"/>
      <c r="D99" s="74"/>
      <c r="E99" s="21" t="s">
        <v>15</v>
      </c>
      <c r="F99" s="21">
        <v>2021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</row>
    <row r="100" spans="1:13" ht="15.75" outlineLevel="1" x14ac:dyDescent="0.25">
      <c r="A100" s="55"/>
      <c r="B100" s="116"/>
      <c r="C100" s="114"/>
      <c r="D100" s="74"/>
      <c r="E100" s="21" t="s">
        <v>16</v>
      </c>
      <c r="F100" s="21">
        <v>2022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</row>
    <row r="101" spans="1:13" ht="15.75" outlineLevel="1" x14ac:dyDescent="0.25">
      <c r="A101" s="55"/>
      <c r="B101" s="116"/>
      <c r="C101" s="114"/>
      <c r="D101" s="74"/>
      <c r="E101" s="21" t="s">
        <v>89</v>
      </c>
      <c r="F101" s="21">
        <v>2023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</row>
    <row r="102" spans="1:13" ht="15.75" outlineLevel="1" x14ac:dyDescent="0.25">
      <c r="A102" s="55"/>
      <c r="B102" s="116"/>
      <c r="C102" s="114"/>
      <c r="D102" s="74"/>
      <c r="E102" s="21" t="s">
        <v>24</v>
      </c>
      <c r="F102" s="21">
        <v>2024</v>
      </c>
      <c r="G102" s="22">
        <v>6.3750000000000001E-2</v>
      </c>
      <c r="H102" s="22">
        <v>5.6229000000000001E-2</v>
      </c>
      <c r="I102" s="22">
        <v>6.4000000000000003E-3</v>
      </c>
      <c r="J102" s="22">
        <v>0</v>
      </c>
      <c r="K102" s="22">
        <v>1.15E-3</v>
      </c>
      <c r="L102" s="22">
        <v>0</v>
      </c>
      <c r="M102" s="12">
        <f>SUM(H102:K102)</f>
        <v>6.3779000000000002E-2</v>
      </c>
    </row>
    <row r="103" spans="1:13" ht="15.75" outlineLevel="1" x14ac:dyDescent="0.25">
      <c r="A103" s="55"/>
      <c r="B103" s="116"/>
      <c r="C103" s="114"/>
      <c r="D103" s="74"/>
      <c r="E103" s="21" t="s">
        <v>25</v>
      </c>
      <c r="F103" s="21">
        <v>2025</v>
      </c>
      <c r="G103" s="22">
        <v>6.3750000000000001E-2</v>
      </c>
      <c r="H103" s="22">
        <v>5.6229000000000001E-2</v>
      </c>
      <c r="I103" s="22">
        <v>6.4000000000000003E-3</v>
      </c>
      <c r="J103" s="22">
        <v>0</v>
      </c>
      <c r="K103" s="22">
        <v>1.15E-3</v>
      </c>
      <c r="L103" s="22">
        <v>0</v>
      </c>
    </row>
    <row r="104" spans="1:13" ht="15.75" outlineLevel="1" x14ac:dyDescent="0.25">
      <c r="A104" s="55"/>
      <c r="B104" s="116"/>
      <c r="C104" s="114"/>
      <c r="D104" s="74"/>
      <c r="E104" s="38" t="s">
        <v>82</v>
      </c>
      <c r="F104" s="38">
        <v>2026</v>
      </c>
      <c r="G104" s="22">
        <v>6.3750000000000001E-2</v>
      </c>
      <c r="H104" s="22">
        <v>5.6229000000000001E-2</v>
      </c>
      <c r="I104" s="22">
        <v>6.4000000000000003E-3</v>
      </c>
      <c r="J104" s="22">
        <v>0</v>
      </c>
      <c r="K104" s="22">
        <v>1.15E-3</v>
      </c>
      <c r="L104" s="22">
        <v>0</v>
      </c>
    </row>
    <row r="105" spans="1:13" ht="15.75" outlineLevel="1" x14ac:dyDescent="0.25">
      <c r="A105" s="55"/>
      <c r="B105" s="116"/>
      <c r="C105" s="114"/>
      <c r="D105" s="74"/>
      <c r="E105" s="38" t="s">
        <v>83</v>
      </c>
      <c r="F105" s="38">
        <v>2027</v>
      </c>
      <c r="G105" s="22">
        <v>6.3750000000000001E-2</v>
      </c>
      <c r="H105" s="22">
        <v>5.6229000000000001E-2</v>
      </c>
      <c r="I105" s="22">
        <v>6.4000000000000003E-3</v>
      </c>
      <c r="J105" s="22">
        <v>0</v>
      </c>
      <c r="K105" s="22">
        <v>1.15E-3</v>
      </c>
      <c r="L105" s="22">
        <v>0</v>
      </c>
    </row>
    <row r="106" spans="1:13" ht="15.75" outlineLevel="1" x14ac:dyDescent="0.25">
      <c r="A106" s="55"/>
      <c r="B106" s="116"/>
      <c r="C106" s="114"/>
      <c r="D106" s="74"/>
      <c r="E106" s="38" t="s">
        <v>84</v>
      </c>
      <c r="F106" s="38">
        <v>2028</v>
      </c>
      <c r="G106" s="22">
        <v>6.3750000000000001E-2</v>
      </c>
      <c r="H106" s="22">
        <v>5.6229000000000001E-2</v>
      </c>
      <c r="I106" s="22">
        <v>6.4000000000000003E-3</v>
      </c>
      <c r="J106" s="22">
        <v>0</v>
      </c>
      <c r="K106" s="22">
        <v>1.15E-3</v>
      </c>
      <c r="L106" s="22">
        <v>0</v>
      </c>
    </row>
    <row r="107" spans="1:13" ht="15.75" outlineLevel="1" x14ac:dyDescent="0.25">
      <c r="A107" s="55"/>
      <c r="B107" s="116"/>
      <c r="C107" s="114"/>
      <c r="D107" s="74"/>
      <c r="E107" s="38" t="s">
        <v>85</v>
      </c>
      <c r="F107" s="38">
        <v>2029</v>
      </c>
      <c r="G107" s="22">
        <v>6.3750000000000001E-2</v>
      </c>
      <c r="H107" s="22">
        <v>5.6229000000000001E-2</v>
      </c>
      <c r="I107" s="22">
        <v>6.4000000000000003E-3</v>
      </c>
      <c r="J107" s="22">
        <v>0</v>
      </c>
      <c r="K107" s="22">
        <v>1.15E-3</v>
      </c>
      <c r="L107" s="22">
        <v>0</v>
      </c>
    </row>
    <row r="108" spans="1:13" ht="15.75" outlineLevel="1" x14ac:dyDescent="0.25">
      <c r="A108" s="55"/>
      <c r="B108" s="116"/>
      <c r="C108" s="114"/>
      <c r="D108" s="74"/>
      <c r="E108" s="38" t="s">
        <v>86</v>
      </c>
      <c r="F108" s="38">
        <v>2030</v>
      </c>
      <c r="G108" s="22">
        <v>6.3750000000000001E-2</v>
      </c>
      <c r="H108" s="22">
        <v>5.6229000000000001E-2</v>
      </c>
      <c r="I108" s="22">
        <v>6.4000000000000003E-3</v>
      </c>
      <c r="J108" s="22">
        <v>0</v>
      </c>
      <c r="K108" s="22">
        <v>1.15E-3</v>
      </c>
      <c r="L108" s="22">
        <v>0</v>
      </c>
    </row>
    <row r="109" spans="1:13" ht="19.5" customHeight="1" outlineLevel="1" x14ac:dyDescent="0.25">
      <c r="A109" s="56"/>
      <c r="B109" s="117"/>
      <c r="C109" s="114"/>
      <c r="D109" s="74"/>
      <c r="E109" s="23" t="s">
        <v>87</v>
      </c>
      <c r="F109" s="23" t="s">
        <v>13</v>
      </c>
      <c r="G109" s="24">
        <f>SUM(G98:G108)</f>
        <v>0.44624999999999992</v>
      </c>
      <c r="H109" s="24">
        <f>SUM(H99:H108)</f>
        <v>0.39360299999999993</v>
      </c>
      <c r="I109" s="24">
        <f>SUM(I99:I108)</f>
        <v>4.4800000000000006E-2</v>
      </c>
      <c r="J109" s="24">
        <f t="shared" ref="J109" si="17">SUM(J98:J103)</f>
        <v>0</v>
      </c>
      <c r="K109" s="24">
        <f>SUM(K98:K108)</f>
        <v>8.0499999999999999E-3</v>
      </c>
      <c r="L109" s="24">
        <f t="shared" ref="L109" si="18">SUM(L98:L103)</f>
        <v>0</v>
      </c>
    </row>
    <row r="110" spans="1:13" ht="15.75" outlineLevel="1" x14ac:dyDescent="0.25">
      <c r="A110" s="114" t="s">
        <v>20</v>
      </c>
      <c r="B110" s="91"/>
      <c r="C110" s="91"/>
      <c r="D110" s="91"/>
      <c r="E110" s="91"/>
      <c r="F110" s="21">
        <v>2020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</row>
    <row r="111" spans="1:13" ht="27.2" customHeight="1" outlineLevel="1" x14ac:dyDescent="0.25">
      <c r="A111" s="114"/>
      <c r="B111" s="91"/>
      <c r="C111" s="91"/>
      <c r="D111" s="91"/>
      <c r="E111" s="91"/>
      <c r="F111" s="21">
        <v>2021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</row>
    <row r="112" spans="1:13" ht="15.75" outlineLevel="1" x14ac:dyDescent="0.25">
      <c r="A112" s="114"/>
      <c r="B112" s="91"/>
      <c r="C112" s="91"/>
      <c r="D112" s="91"/>
      <c r="E112" s="91"/>
      <c r="F112" s="21">
        <v>2022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</row>
    <row r="113" spans="1:13" ht="15.75" outlineLevel="1" x14ac:dyDescent="0.25">
      <c r="A113" s="114"/>
      <c r="B113" s="91"/>
      <c r="C113" s="91"/>
      <c r="D113" s="91"/>
      <c r="E113" s="91"/>
      <c r="F113" s="21">
        <v>2023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</row>
    <row r="114" spans="1:13" ht="15.75" outlineLevel="1" x14ac:dyDescent="0.25">
      <c r="A114" s="114"/>
      <c r="B114" s="91"/>
      <c r="C114" s="91"/>
      <c r="D114" s="91"/>
      <c r="E114" s="91"/>
      <c r="F114" s="21">
        <v>2024</v>
      </c>
      <c r="G114" s="22">
        <f t="shared" ref="G114:I116" si="19">G102+G90</f>
        <v>6.3750000000000001E-2</v>
      </c>
      <c r="H114" s="22">
        <f t="shared" si="19"/>
        <v>5.6229000000000001E-2</v>
      </c>
      <c r="I114" s="22">
        <f t="shared" si="19"/>
        <v>6.4000000000000003E-3</v>
      </c>
      <c r="J114" s="22">
        <v>0</v>
      </c>
      <c r="K114" s="22">
        <f>K102+K90</f>
        <v>1.15E-3</v>
      </c>
      <c r="L114" s="22">
        <v>0</v>
      </c>
    </row>
    <row r="115" spans="1:13" ht="15.75" outlineLevel="1" x14ac:dyDescent="0.25">
      <c r="A115" s="114"/>
      <c r="B115" s="91"/>
      <c r="C115" s="91"/>
      <c r="D115" s="91"/>
      <c r="E115" s="91"/>
      <c r="F115" s="38">
        <v>2025</v>
      </c>
      <c r="G115" s="22">
        <f t="shared" si="19"/>
        <v>6.3750000000000001E-2</v>
      </c>
      <c r="H115" s="22">
        <f t="shared" si="19"/>
        <v>5.6229000000000001E-2</v>
      </c>
      <c r="I115" s="22">
        <f t="shared" si="19"/>
        <v>6.4000000000000003E-3</v>
      </c>
      <c r="J115" s="22">
        <v>0</v>
      </c>
      <c r="K115" s="22">
        <f>K103+K91</f>
        <v>1.15E-3</v>
      </c>
      <c r="L115" s="22">
        <v>0</v>
      </c>
    </row>
    <row r="116" spans="1:13" ht="15.75" outlineLevel="1" x14ac:dyDescent="0.25">
      <c r="A116" s="114"/>
      <c r="B116" s="91"/>
      <c r="C116" s="91"/>
      <c r="D116" s="91"/>
      <c r="E116" s="91"/>
      <c r="F116" s="21">
        <v>2026</v>
      </c>
      <c r="G116" s="22">
        <f t="shared" si="19"/>
        <v>9.0249999999999997E-2</v>
      </c>
      <c r="H116" s="22">
        <f t="shared" si="19"/>
        <v>7.9602000000000006E-2</v>
      </c>
      <c r="I116" s="22">
        <f t="shared" si="19"/>
        <v>6.8800000000000007E-3</v>
      </c>
      <c r="J116" s="22">
        <v>0</v>
      </c>
      <c r="K116" s="22">
        <f>K104+K92</f>
        <v>3.8E-3</v>
      </c>
      <c r="L116" s="22">
        <v>0</v>
      </c>
    </row>
    <row r="117" spans="1:13" ht="15.75" outlineLevel="1" x14ac:dyDescent="0.25">
      <c r="A117" s="114"/>
      <c r="B117" s="91"/>
      <c r="C117" s="91"/>
      <c r="D117" s="91"/>
      <c r="E117" s="91"/>
      <c r="F117" s="38">
        <v>2027</v>
      </c>
      <c r="G117" s="22">
        <f t="shared" ref="G117:I120" si="20">G105+G93</f>
        <v>9.0249999999999997E-2</v>
      </c>
      <c r="H117" s="22">
        <f t="shared" si="20"/>
        <v>7.9602000000000006E-2</v>
      </c>
      <c r="I117" s="22">
        <f t="shared" si="20"/>
        <v>6.8800000000000007E-3</v>
      </c>
      <c r="J117" s="22">
        <v>0</v>
      </c>
      <c r="K117" s="22">
        <f t="shared" ref="K117:K120" si="21">K105+K93</f>
        <v>3.8E-3</v>
      </c>
      <c r="L117" s="22">
        <v>0</v>
      </c>
    </row>
    <row r="118" spans="1:13" ht="15.75" outlineLevel="1" x14ac:dyDescent="0.25">
      <c r="A118" s="114"/>
      <c r="B118" s="91"/>
      <c r="C118" s="91"/>
      <c r="D118" s="91"/>
      <c r="E118" s="91"/>
      <c r="F118" s="38">
        <v>2028</v>
      </c>
      <c r="G118" s="22">
        <f t="shared" si="20"/>
        <v>9.0249999999999997E-2</v>
      </c>
      <c r="H118" s="22">
        <f t="shared" si="20"/>
        <v>7.9602000000000006E-2</v>
      </c>
      <c r="I118" s="22">
        <f t="shared" si="20"/>
        <v>6.8800000000000007E-3</v>
      </c>
      <c r="J118" s="22">
        <v>0</v>
      </c>
      <c r="K118" s="22">
        <f t="shared" si="21"/>
        <v>3.8E-3</v>
      </c>
      <c r="L118" s="22">
        <v>0</v>
      </c>
    </row>
    <row r="119" spans="1:13" ht="15.75" outlineLevel="1" x14ac:dyDescent="0.25">
      <c r="A119" s="114"/>
      <c r="B119" s="91"/>
      <c r="C119" s="91"/>
      <c r="D119" s="91"/>
      <c r="E119" s="91"/>
      <c r="F119" s="38">
        <v>2029</v>
      </c>
      <c r="G119" s="22">
        <f t="shared" si="20"/>
        <v>9.0249999999999997E-2</v>
      </c>
      <c r="H119" s="22">
        <f t="shared" si="20"/>
        <v>7.9602000000000006E-2</v>
      </c>
      <c r="I119" s="22">
        <f t="shared" si="20"/>
        <v>6.8800000000000007E-3</v>
      </c>
      <c r="J119" s="22">
        <v>0</v>
      </c>
      <c r="K119" s="22">
        <f t="shared" si="21"/>
        <v>3.8E-3</v>
      </c>
      <c r="L119" s="22">
        <v>0</v>
      </c>
    </row>
    <row r="120" spans="1:13" ht="15.75" outlineLevel="1" x14ac:dyDescent="0.25">
      <c r="A120" s="114"/>
      <c r="B120" s="91"/>
      <c r="C120" s="91"/>
      <c r="D120" s="91"/>
      <c r="E120" s="91"/>
      <c r="F120" s="38">
        <v>2030</v>
      </c>
      <c r="G120" s="22">
        <f t="shared" si="20"/>
        <v>9.0249999999999997E-2</v>
      </c>
      <c r="H120" s="22">
        <f t="shared" si="20"/>
        <v>7.9602000000000006E-2</v>
      </c>
      <c r="I120" s="22">
        <f t="shared" si="20"/>
        <v>6.8800000000000007E-3</v>
      </c>
      <c r="J120" s="22">
        <v>0</v>
      </c>
      <c r="K120" s="22">
        <f t="shared" si="21"/>
        <v>3.8E-3</v>
      </c>
      <c r="L120" s="22">
        <v>0</v>
      </c>
    </row>
    <row r="121" spans="1:13" ht="16.5" customHeight="1" outlineLevel="1" x14ac:dyDescent="0.25">
      <c r="A121" s="114"/>
      <c r="B121" s="91"/>
      <c r="C121" s="91"/>
      <c r="D121" s="91"/>
      <c r="E121" s="91"/>
      <c r="F121" s="37" t="s">
        <v>13</v>
      </c>
      <c r="G121" s="24">
        <f>SUM(G110:G120)</f>
        <v>0.57874999999999999</v>
      </c>
      <c r="H121" s="24">
        <f>SUM(H110:H120)</f>
        <v>0.51046800000000003</v>
      </c>
      <c r="I121" s="24">
        <f>SUM(I110:I120)</f>
        <v>4.7200000000000006E-2</v>
      </c>
      <c r="J121" s="22">
        <v>0</v>
      </c>
      <c r="K121" s="24">
        <f>SUM(K110:K120)</f>
        <v>2.1299999999999999E-2</v>
      </c>
      <c r="L121" s="22">
        <v>0</v>
      </c>
    </row>
    <row r="122" spans="1:13" ht="26.25" customHeight="1" outlineLevel="1" x14ac:dyDescent="0.3">
      <c r="A122" s="83" t="s">
        <v>95</v>
      </c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</row>
    <row r="123" spans="1:13" ht="24.75" customHeight="1" outlineLevel="1" x14ac:dyDescent="0.25">
      <c r="A123" s="92" t="s">
        <v>96</v>
      </c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29"/>
    </row>
    <row r="124" spans="1:13" ht="15.75" outlineLevel="1" x14ac:dyDescent="0.25">
      <c r="A124" s="54" t="s">
        <v>113</v>
      </c>
      <c r="B124" s="91" t="s">
        <v>90</v>
      </c>
      <c r="C124" s="85" t="s">
        <v>92</v>
      </c>
      <c r="D124" s="85" t="s">
        <v>91</v>
      </c>
      <c r="E124" s="40" t="s">
        <v>34</v>
      </c>
      <c r="F124" s="26">
        <v>2020</v>
      </c>
      <c r="G124" s="27">
        <v>2.8580000000000001</v>
      </c>
      <c r="H124" s="27">
        <v>1.82</v>
      </c>
      <c r="I124" s="27">
        <v>0.18</v>
      </c>
      <c r="J124" s="27">
        <v>0.03</v>
      </c>
      <c r="K124" s="27">
        <v>0.82799999999999996</v>
      </c>
      <c r="L124" s="30">
        <v>0</v>
      </c>
      <c r="M124" s="12"/>
    </row>
    <row r="125" spans="1:13" ht="15.75" outlineLevel="1" x14ac:dyDescent="0.25">
      <c r="A125" s="84"/>
      <c r="B125" s="91"/>
      <c r="C125" s="86"/>
      <c r="D125" s="86"/>
      <c r="E125" s="47" t="s">
        <v>97</v>
      </c>
      <c r="F125" s="26">
        <v>2021</v>
      </c>
      <c r="G125" s="27">
        <v>2</v>
      </c>
      <c r="H125" s="27">
        <v>1.3725860000000001</v>
      </c>
      <c r="I125" s="27">
        <v>2.8011000000000001E-2</v>
      </c>
      <c r="J125" s="27">
        <v>1.4E-3</v>
      </c>
      <c r="K125" s="27">
        <v>0.59799999999999998</v>
      </c>
      <c r="L125" s="30">
        <v>0</v>
      </c>
      <c r="M125" s="12"/>
    </row>
    <row r="126" spans="1:13" ht="15.75" outlineLevel="1" x14ac:dyDescent="0.25">
      <c r="A126" s="84"/>
      <c r="B126" s="91"/>
      <c r="C126" s="86"/>
      <c r="D126" s="86"/>
      <c r="E126" s="47" t="s">
        <v>98</v>
      </c>
      <c r="F126" s="26">
        <v>2022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30">
        <v>0</v>
      </c>
    </row>
    <row r="127" spans="1:13" ht="15.75" outlineLevel="1" x14ac:dyDescent="0.25">
      <c r="A127" s="84"/>
      <c r="B127" s="91"/>
      <c r="C127" s="86"/>
      <c r="D127" s="86"/>
      <c r="E127" s="47" t="s">
        <v>99</v>
      </c>
      <c r="F127" s="26">
        <v>2023</v>
      </c>
      <c r="G127" s="35">
        <v>0</v>
      </c>
      <c r="H127" s="27">
        <v>0</v>
      </c>
      <c r="I127" s="27">
        <v>0</v>
      </c>
      <c r="J127" s="27">
        <v>0</v>
      </c>
      <c r="K127" s="27">
        <v>0</v>
      </c>
      <c r="L127" s="30">
        <v>0</v>
      </c>
    </row>
    <row r="128" spans="1:13" ht="15.75" outlineLevel="1" x14ac:dyDescent="0.25">
      <c r="A128" s="84"/>
      <c r="B128" s="91"/>
      <c r="C128" s="86"/>
      <c r="D128" s="86"/>
      <c r="E128" s="47" t="s">
        <v>100</v>
      </c>
      <c r="F128" s="26">
        <v>2024</v>
      </c>
      <c r="G128" s="35">
        <v>0</v>
      </c>
      <c r="H128" s="27">
        <v>0</v>
      </c>
      <c r="I128" s="27">
        <v>0</v>
      </c>
      <c r="J128" s="27">
        <v>0</v>
      </c>
      <c r="K128" s="27">
        <v>0</v>
      </c>
      <c r="L128" s="30">
        <v>0</v>
      </c>
    </row>
    <row r="129" spans="1:13" ht="18" customHeight="1" outlineLevel="1" x14ac:dyDescent="0.25">
      <c r="A129" s="84"/>
      <c r="B129" s="91"/>
      <c r="C129" s="86"/>
      <c r="D129" s="86"/>
      <c r="E129" s="47" t="s">
        <v>101</v>
      </c>
      <c r="F129" s="26">
        <v>2025</v>
      </c>
      <c r="G129" s="27">
        <v>2</v>
      </c>
      <c r="H129" s="27">
        <v>1.3726</v>
      </c>
      <c r="I129" s="27">
        <v>2.8000000000000001E-2</v>
      </c>
      <c r="J129" s="27">
        <v>1.4E-3</v>
      </c>
      <c r="K129" s="27">
        <v>0.59799999999999998</v>
      </c>
      <c r="L129" s="30">
        <v>0</v>
      </c>
    </row>
    <row r="130" spans="1:13" ht="15.75" x14ac:dyDescent="0.25">
      <c r="A130" s="84"/>
      <c r="B130" s="91"/>
      <c r="C130" s="86"/>
      <c r="D130" s="86"/>
      <c r="E130" s="47" t="s">
        <v>65</v>
      </c>
      <c r="F130" s="26">
        <v>2026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30">
        <v>0</v>
      </c>
    </row>
    <row r="131" spans="1:13" ht="15.75" x14ac:dyDescent="0.25">
      <c r="A131" s="55"/>
      <c r="B131" s="91"/>
      <c r="C131" s="87"/>
      <c r="D131" s="89"/>
      <c r="E131" s="26" t="s">
        <v>73</v>
      </c>
      <c r="F131" s="26">
        <v>2027</v>
      </c>
      <c r="G131" s="27">
        <f>H131+I131+J131+K131</f>
        <v>0</v>
      </c>
      <c r="H131" s="35">
        <v>0</v>
      </c>
      <c r="I131" s="35">
        <v>0</v>
      </c>
      <c r="J131" s="35">
        <v>0</v>
      </c>
      <c r="K131" s="35">
        <v>0</v>
      </c>
      <c r="L131" s="30">
        <v>0</v>
      </c>
    </row>
    <row r="132" spans="1:13" ht="15.75" x14ac:dyDescent="0.25">
      <c r="A132" s="55"/>
      <c r="B132" s="91"/>
      <c r="C132" s="87"/>
      <c r="D132" s="89"/>
      <c r="E132" s="26" t="s">
        <v>74</v>
      </c>
      <c r="F132" s="26">
        <v>2028</v>
      </c>
      <c r="G132" s="27">
        <f t="shared" ref="G132:G133" si="22">H132+I132+J132+K132</f>
        <v>0</v>
      </c>
      <c r="H132" s="35">
        <v>0</v>
      </c>
      <c r="I132" s="35">
        <v>0</v>
      </c>
      <c r="J132" s="35">
        <v>0</v>
      </c>
      <c r="K132" s="35">
        <v>0</v>
      </c>
      <c r="L132" s="30">
        <v>0</v>
      </c>
    </row>
    <row r="133" spans="1:13" ht="15.75" x14ac:dyDescent="0.25">
      <c r="A133" s="55"/>
      <c r="B133" s="91"/>
      <c r="C133" s="87"/>
      <c r="D133" s="89"/>
      <c r="E133" s="26" t="s">
        <v>75</v>
      </c>
      <c r="F133" s="26">
        <v>2029</v>
      </c>
      <c r="G133" s="27">
        <f t="shared" si="22"/>
        <v>0</v>
      </c>
      <c r="H133" s="35">
        <v>0</v>
      </c>
      <c r="I133" s="35">
        <v>0</v>
      </c>
      <c r="J133" s="35">
        <v>0</v>
      </c>
      <c r="K133" s="35">
        <v>0</v>
      </c>
      <c r="L133" s="30">
        <v>0</v>
      </c>
    </row>
    <row r="134" spans="1:13" ht="15.75" x14ac:dyDescent="0.25">
      <c r="A134" s="55"/>
      <c r="B134" s="91"/>
      <c r="C134" s="87"/>
      <c r="D134" s="89"/>
      <c r="E134" s="26" t="s">
        <v>76</v>
      </c>
      <c r="F134" s="26">
        <v>2030</v>
      </c>
      <c r="G134" s="27">
        <v>0</v>
      </c>
      <c r="H134" s="35">
        <v>0</v>
      </c>
      <c r="I134" s="35">
        <v>0</v>
      </c>
      <c r="J134" s="27">
        <v>0.06</v>
      </c>
      <c r="K134" s="35">
        <v>0</v>
      </c>
      <c r="L134" s="30">
        <v>0</v>
      </c>
    </row>
    <row r="135" spans="1:13" ht="25.5" customHeight="1" x14ac:dyDescent="0.25">
      <c r="A135" s="56"/>
      <c r="B135" s="91"/>
      <c r="C135" s="88"/>
      <c r="D135" s="90"/>
      <c r="E135" s="26" t="s">
        <v>102</v>
      </c>
      <c r="F135" s="26" t="s">
        <v>13</v>
      </c>
      <c r="G135" s="27">
        <f>SUM(G124:G134)</f>
        <v>6.8580000000000005</v>
      </c>
      <c r="H135" s="27">
        <f>SUM(H124:H134)</f>
        <v>4.5651860000000006</v>
      </c>
      <c r="I135" s="27">
        <f>SUM(I131:I134)</f>
        <v>0</v>
      </c>
      <c r="J135" s="27">
        <f>SUM(J124:J134)</f>
        <v>9.2799999999999994E-2</v>
      </c>
      <c r="K135" s="27">
        <f>SUM(K124:K134)</f>
        <v>2.024</v>
      </c>
      <c r="L135" s="30">
        <v>0</v>
      </c>
    </row>
    <row r="136" spans="1:13" ht="27" customHeight="1" x14ac:dyDescent="0.25">
      <c r="A136" s="70" t="s">
        <v>103</v>
      </c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2"/>
    </row>
    <row r="137" spans="1:13" ht="19.7" customHeight="1" x14ac:dyDescent="0.25">
      <c r="A137" s="54" t="s">
        <v>104</v>
      </c>
      <c r="B137" s="80" t="s">
        <v>39</v>
      </c>
      <c r="C137" s="57" t="s">
        <v>105</v>
      </c>
      <c r="D137" s="58" t="s">
        <v>26</v>
      </c>
      <c r="E137" s="26" t="s">
        <v>107</v>
      </c>
      <c r="F137" s="26">
        <v>2020</v>
      </c>
      <c r="G137" s="27">
        <v>0.90712199999999998</v>
      </c>
      <c r="H137" s="27">
        <v>0.8881</v>
      </c>
      <c r="I137" s="27">
        <v>1.8100000000000002E-2</v>
      </c>
      <c r="J137" s="27">
        <f>G137*0.1/100</f>
        <v>9.0712200000000011E-4</v>
      </c>
      <c r="K137" s="27">
        <v>0</v>
      </c>
      <c r="L137" s="30">
        <v>0</v>
      </c>
      <c r="M137" s="12"/>
    </row>
    <row r="138" spans="1:13" ht="19.7" customHeight="1" x14ac:dyDescent="0.25">
      <c r="A138" s="55"/>
      <c r="B138" s="59"/>
      <c r="C138" s="55"/>
      <c r="D138" s="59"/>
      <c r="E138" s="26" t="s">
        <v>106</v>
      </c>
      <c r="F138" s="26">
        <v>2021</v>
      </c>
      <c r="G138" s="27">
        <v>19.597000000000001</v>
      </c>
      <c r="H138" s="27">
        <v>19.1846</v>
      </c>
      <c r="I138" s="27">
        <v>0.39150000000000001</v>
      </c>
      <c r="J138" s="27">
        <v>1.9599999999999999E-2</v>
      </c>
      <c r="K138" s="27">
        <v>0</v>
      </c>
      <c r="L138" s="30">
        <v>0</v>
      </c>
      <c r="M138" s="12"/>
    </row>
    <row r="139" spans="1:13" ht="58.5" customHeight="1" x14ac:dyDescent="0.25">
      <c r="A139" s="56"/>
      <c r="B139" s="60"/>
      <c r="C139" s="56"/>
      <c r="D139" s="60"/>
      <c r="E139" s="26" t="s">
        <v>108</v>
      </c>
      <c r="F139" s="26" t="s">
        <v>13</v>
      </c>
      <c r="G139" s="27">
        <f t="shared" ref="G139:L139" si="23">SUM(G137:G138)</f>
        <v>20.504122000000002</v>
      </c>
      <c r="H139" s="27">
        <f t="shared" si="23"/>
        <v>20.072700000000001</v>
      </c>
      <c r="I139" s="27">
        <f t="shared" si="23"/>
        <v>0.40960000000000002</v>
      </c>
      <c r="J139" s="27">
        <f t="shared" si="23"/>
        <v>2.0507121999999999E-2</v>
      </c>
      <c r="K139" s="27">
        <f t="shared" si="23"/>
        <v>0</v>
      </c>
      <c r="L139" s="30">
        <f t="shared" si="23"/>
        <v>0</v>
      </c>
    </row>
    <row r="140" spans="1:13" ht="19.7" customHeight="1" x14ac:dyDescent="0.25">
      <c r="A140" s="77" t="s">
        <v>109</v>
      </c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9"/>
    </row>
    <row r="141" spans="1:13" ht="19.7" customHeight="1" x14ac:dyDescent="0.25">
      <c r="A141" s="73" t="s">
        <v>112</v>
      </c>
      <c r="B141" s="74" t="s">
        <v>37</v>
      </c>
      <c r="C141" s="75" t="s">
        <v>111</v>
      </c>
      <c r="D141" s="76" t="s">
        <v>26</v>
      </c>
      <c r="E141" s="82" t="s">
        <v>45</v>
      </c>
      <c r="F141" s="82">
        <v>2020</v>
      </c>
      <c r="G141" s="81">
        <v>182.14851999999999</v>
      </c>
      <c r="H141" s="130">
        <v>102.0294</v>
      </c>
      <c r="I141" s="81">
        <v>79.936980000000005</v>
      </c>
      <c r="J141" s="81">
        <v>0</v>
      </c>
      <c r="K141" s="81">
        <v>0</v>
      </c>
      <c r="L141" s="81">
        <v>0.18214</v>
      </c>
    </row>
    <row r="142" spans="1:13" ht="19.7" customHeight="1" x14ac:dyDescent="0.25">
      <c r="A142" s="73"/>
      <c r="B142" s="74"/>
      <c r="C142" s="75"/>
      <c r="D142" s="76"/>
      <c r="E142" s="82"/>
      <c r="F142" s="82"/>
      <c r="G142" s="81"/>
      <c r="H142" s="131"/>
      <c r="I142" s="81"/>
      <c r="J142" s="81"/>
      <c r="K142" s="81"/>
      <c r="L142" s="81"/>
    </row>
    <row r="143" spans="1:13" ht="19.7" customHeight="1" x14ac:dyDescent="0.25">
      <c r="A143" s="73"/>
      <c r="B143" s="74"/>
      <c r="C143" s="75"/>
      <c r="D143" s="76"/>
      <c r="E143" s="32" t="s">
        <v>15</v>
      </c>
      <c r="F143" s="32">
        <v>2021</v>
      </c>
      <c r="G143" s="30">
        <f>H143+I143+J143+K143</f>
        <v>0</v>
      </c>
      <c r="H143" s="34">
        <v>0</v>
      </c>
      <c r="I143" s="30">
        <v>0</v>
      </c>
      <c r="J143" s="30">
        <v>0</v>
      </c>
      <c r="K143" s="30">
        <v>0</v>
      </c>
      <c r="L143" s="30">
        <v>0</v>
      </c>
    </row>
    <row r="144" spans="1:13" ht="19.7" customHeight="1" x14ac:dyDescent="0.25">
      <c r="A144" s="73"/>
      <c r="B144" s="74"/>
      <c r="C144" s="75"/>
      <c r="D144" s="76"/>
      <c r="E144" s="32" t="s">
        <v>110</v>
      </c>
      <c r="F144" s="32">
        <v>2022</v>
      </c>
      <c r="G144" s="52">
        <v>195.608238</v>
      </c>
      <c r="H144" s="52">
        <v>191.49459999999999</v>
      </c>
      <c r="I144" s="52">
        <v>3.918018</v>
      </c>
      <c r="J144" s="52">
        <v>0</v>
      </c>
      <c r="K144" s="52">
        <v>0</v>
      </c>
      <c r="L144" s="52">
        <v>0.19561999999999999</v>
      </c>
      <c r="M144" s="12"/>
    </row>
    <row r="145" spans="1:17" ht="19.7" customHeight="1" x14ac:dyDescent="0.25">
      <c r="A145" s="73"/>
      <c r="B145" s="74"/>
      <c r="C145" s="75"/>
      <c r="D145" s="76"/>
      <c r="E145" s="32" t="s">
        <v>17</v>
      </c>
      <c r="F145" s="32">
        <v>2023</v>
      </c>
      <c r="G145" s="30">
        <f>H145+I145+J145+K145</f>
        <v>0</v>
      </c>
      <c r="H145" s="34">
        <v>0</v>
      </c>
      <c r="I145" s="30">
        <v>0</v>
      </c>
      <c r="J145" s="30">
        <v>0</v>
      </c>
      <c r="K145" s="30">
        <v>0</v>
      </c>
      <c r="L145" s="30">
        <v>0</v>
      </c>
    </row>
    <row r="146" spans="1:17" ht="15.75" outlineLevel="1" x14ac:dyDescent="0.25">
      <c r="A146" s="73"/>
      <c r="B146" s="74"/>
      <c r="C146" s="75"/>
      <c r="D146" s="76"/>
      <c r="E146" s="32" t="s">
        <v>18</v>
      </c>
      <c r="F146" s="32">
        <v>2024</v>
      </c>
      <c r="G146" s="30">
        <f>H146+I146+J146+K146</f>
        <v>0</v>
      </c>
      <c r="H146" s="30">
        <v>0</v>
      </c>
      <c r="I146" s="30">
        <v>0</v>
      </c>
      <c r="J146" s="30">
        <v>0</v>
      </c>
      <c r="K146" s="30">
        <v>0</v>
      </c>
      <c r="L146" s="30">
        <v>0</v>
      </c>
    </row>
    <row r="147" spans="1:17" ht="15.75" outlineLevel="1" x14ac:dyDescent="0.25">
      <c r="A147" s="73"/>
      <c r="B147" s="74"/>
      <c r="C147" s="75"/>
      <c r="D147" s="76"/>
      <c r="E147" s="32" t="s">
        <v>117</v>
      </c>
      <c r="F147" s="32">
        <v>2025</v>
      </c>
      <c r="G147" s="30">
        <f>H147+I147+J147+K147</f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</row>
    <row r="148" spans="1:17" ht="15.75" outlineLevel="1" x14ac:dyDescent="0.25">
      <c r="A148" s="73"/>
      <c r="B148" s="74"/>
      <c r="C148" s="75"/>
      <c r="D148" s="76"/>
      <c r="E148" s="49" t="s">
        <v>65</v>
      </c>
      <c r="F148" s="49">
        <v>2026</v>
      </c>
      <c r="G148" s="48">
        <f t="shared" ref="G148:G152" si="24">H148+I148+J148+K148</f>
        <v>0</v>
      </c>
      <c r="H148" s="48">
        <v>0</v>
      </c>
      <c r="I148" s="48">
        <v>0</v>
      </c>
      <c r="J148" s="48">
        <v>0</v>
      </c>
      <c r="K148" s="48">
        <v>0</v>
      </c>
      <c r="L148" s="48">
        <v>0</v>
      </c>
    </row>
    <row r="149" spans="1:17" ht="15.75" outlineLevel="1" x14ac:dyDescent="0.25">
      <c r="A149" s="73"/>
      <c r="B149" s="74"/>
      <c r="C149" s="75"/>
      <c r="D149" s="76"/>
      <c r="E149" s="49" t="s">
        <v>73</v>
      </c>
      <c r="F149" s="49">
        <v>2027</v>
      </c>
      <c r="G149" s="48">
        <f t="shared" si="24"/>
        <v>0</v>
      </c>
      <c r="H149" s="48">
        <v>0</v>
      </c>
      <c r="I149" s="48">
        <v>0</v>
      </c>
      <c r="J149" s="48">
        <v>0</v>
      </c>
      <c r="K149" s="48">
        <v>0</v>
      </c>
      <c r="L149" s="48">
        <v>0</v>
      </c>
    </row>
    <row r="150" spans="1:17" ht="15.75" outlineLevel="1" x14ac:dyDescent="0.25">
      <c r="A150" s="73"/>
      <c r="B150" s="74"/>
      <c r="C150" s="75"/>
      <c r="D150" s="76"/>
      <c r="E150" s="49" t="s">
        <v>74</v>
      </c>
      <c r="F150" s="49">
        <v>2028</v>
      </c>
      <c r="G150" s="48">
        <f t="shared" si="24"/>
        <v>0</v>
      </c>
      <c r="H150" s="48">
        <v>0</v>
      </c>
      <c r="I150" s="48">
        <v>0</v>
      </c>
      <c r="J150" s="48">
        <v>0</v>
      </c>
      <c r="K150" s="48">
        <v>0</v>
      </c>
      <c r="L150" s="48">
        <v>0</v>
      </c>
    </row>
    <row r="151" spans="1:17" ht="15.75" outlineLevel="1" x14ac:dyDescent="0.25">
      <c r="A151" s="73"/>
      <c r="B151" s="74"/>
      <c r="C151" s="75"/>
      <c r="D151" s="76"/>
      <c r="E151" s="49" t="s">
        <v>75</v>
      </c>
      <c r="F151" s="49">
        <v>2029</v>
      </c>
      <c r="G151" s="48">
        <f t="shared" si="24"/>
        <v>0</v>
      </c>
      <c r="H151" s="48">
        <v>0</v>
      </c>
      <c r="I151" s="48">
        <v>0</v>
      </c>
      <c r="J151" s="48">
        <v>0</v>
      </c>
      <c r="K151" s="48">
        <v>0</v>
      </c>
      <c r="L151" s="48">
        <v>0</v>
      </c>
    </row>
    <row r="152" spans="1:17" ht="15.75" outlineLevel="1" x14ac:dyDescent="0.25">
      <c r="A152" s="73"/>
      <c r="B152" s="74"/>
      <c r="C152" s="75"/>
      <c r="D152" s="76"/>
      <c r="E152" s="49" t="s">
        <v>76</v>
      </c>
      <c r="F152" s="49">
        <v>2030</v>
      </c>
      <c r="G152" s="48">
        <f t="shared" si="24"/>
        <v>0</v>
      </c>
      <c r="H152" s="48">
        <v>0</v>
      </c>
      <c r="I152" s="48">
        <v>0</v>
      </c>
      <c r="J152" s="48">
        <v>0</v>
      </c>
      <c r="K152" s="48">
        <v>0</v>
      </c>
      <c r="L152" s="48">
        <v>0</v>
      </c>
    </row>
    <row r="153" spans="1:17" ht="24" customHeight="1" outlineLevel="1" x14ac:dyDescent="0.25">
      <c r="A153" s="73"/>
      <c r="B153" s="74"/>
      <c r="C153" s="75"/>
      <c r="D153" s="76"/>
      <c r="E153" s="33" t="s">
        <v>46</v>
      </c>
      <c r="F153" s="33" t="s">
        <v>13</v>
      </c>
      <c r="G153" s="28">
        <f>SUM(G141:G147)</f>
        <v>377.75675799999999</v>
      </c>
      <c r="H153" s="28">
        <f t="shared" ref="H153:K153" si="25">SUM(H141:H147)</f>
        <v>293.524</v>
      </c>
      <c r="I153" s="28">
        <f t="shared" si="25"/>
        <v>83.854998000000009</v>
      </c>
      <c r="J153" s="28">
        <f t="shared" si="25"/>
        <v>0</v>
      </c>
      <c r="K153" s="28">
        <f t="shared" si="25"/>
        <v>0</v>
      </c>
      <c r="L153" s="28">
        <f t="shared" ref="L153" si="26">SUM(L141:L147)</f>
        <v>0.37775999999999998</v>
      </c>
    </row>
    <row r="154" spans="1:17" outlineLevel="1" x14ac:dyDescent="0.25">
      <c r="A154" s="61" t="s">
        <v>115</v>
      </c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3"/>
    </row>
    <row r="155" spans="1:17" ht="6.75" customHeight="1" outlineLevel="1" x14ac:dyDescent="0.25">
      <c r="A155" s="64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6"/>
    </row>
    <row r="156" spans="1:17" ht="1.5" hidden="1" customHeight="1" outlineLevel="1" x14ac:dyDescent="0.25">
      <c r="A156" s="64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6"/>
    </row>
    <row r="157" spans="1:17" ht="15" hidden="1" customHeight="1" outlineLevel="1" x14ac:dyDescent="0.25">
      <c r="A157" s="64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6"/>
      <c r="N157" s="4"/>
      <c r="O157" s="4"/>
      <c r="P157" s="4"/>
      <c r="Q157" s="4"/>
    </row>
    <row r="158" spans="1:17" ht="30" hidden="1" customHeight="1" outlineLevel="2" x14ac:dyDescent="0.25">
      <c r="A158" s="64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6"/>
      <c r="N158" s="5">
        <f>H131+I131</f>
        <v>0</v>
      </c>
      <c r="O158" s="5">
        <f>N158*30/70</f>
        <v>0</v>
      </c>
      <c r="P158" s="3">
        <f>O158*1%</f>
        <v>0</v>
      </c>
      <c r="Q158" s="3">
        <f>O158*99%</f>
        <v>0</v>
      </c>
    </row>
    <row r="159" spans="1:17" ht="15" hidden="1" customHeight="1" outlineLevel="2" x14ac:dyDescent="0.25">
      <c r="A159" s="64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6"/>
      <c r="N159" s="5">
        <f>H132+I132</f>
        <v>0</v>
      </c>
      <c r="O159" s="5">
        <f t="shared" ref="O159:O160" si="27">N159*30/70</f>
        <v>0</v>
      </c>
      <c r="P159" s="3">
        <f t="shared" ref="P159:P160" si="28">O159*1%</f>
        <v>0</v>
      </c>
      <c r="Q159" s="3">
        <f t="shared" ref="Q159:Q160" si="29">O159*99%</f>
        <v>0</v>
      </c>
    </row>
    <row r="160" spans="1:17" ht="15" hidden="1" customHeight="1" outlineLevel="2" x14ac:dyDescent="0.25">
      <c r="A160" s="67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9"/>
      <c r="N160" s="5">
        <f>H133+I133</f>
        <v>0</v>
      </c>
      <c r="O160" s="5">
        <f t="shared" si="27"/>
        <v>0</v>
      </c>
      <c r="P160" s="3">
        <f t="shared" si="28"/>
        <v>0</v>
      </c>
      <c r="Q160" s="3">
        <f t="shared" si="29"/>
        <v>0</v>
      </c>
    </row>
    <row r="161" spans="1:17" ht="15.75" outlineLevel="2" x14ac:dyDescent="0.25">
      <c r="A161" s="114" t="s">
        <v>116</v>
      </c>
      <c r="B161" s="91" t="s">
        <v>37</v>
      </c>
      <c r="C161" s="119" t="s">
        <v>29</v>
      </c>
      <c r="D161" s="75" t="s">
        <v>1</v>
      </c>
      <c r="E161" s="26" t="s">
        <v>14</v>
      </c>
      <c r="F161" s="26">
        <v>2020</v>
      </c>
      <c r="G161" s="27">
        <v>0</v>
      </c>
      <c r="H161" s="27">
        <v>0</v>
      </c>
      <c r="I161" s="27">
        <f>H161*9/91</f>
        <v>0</v>
      </c>
      <c r="J161" s="27">
        <v>0</v>
      </c>
      <c r="K161" s="27">
        <v>0</v>
      </c>
      <c r="L161" s="30">
        <v>0</v>
      </c>
      <c r="N161" s="5"/>
      <c r="O161" s="5"/>
      <c r="P161" s="3"/>
      <c r="Q161" s="3"/>
    </row>
    <row r="162" spans="1:17" ht="15.75" outlineLevel="2" x14ac:dyDescent="0.25">
      <c r="A162" s="114"/>
      <c r="B162" s="91"/>
      <c r="C162" s="119"/>
      <c r="D162" s="75"/>
      <c r="E162" s="26" t="s">
        <v>15</v>
      </c>
      <c r="F162" s="26">
        <v>2021</v>
      </c>
      <c r="G162" s="27">
        <v>0</v>
      </c>
      <c r="H162" s="27">
        <v>0</v>
      </c>
      <c r="I162" s="27">
        <f t="shared" ref="I162:I165" si="30">H162*5/95</f>
        <v>0</v>
      </c>
      <c r="J162" s="27">
        <v>0</v>
      </c>
      <c r="K162" s="27">
        <v>0</v>
      </c>
      <c r="L162" s="30">
        <v>0</v>
      </c>
      <c r="N162" s="5"/>
      <c r="O162" s="5"/>
      <c r="P162" s="3"/>
      <c r="Q162" s="3"/>
    </row>
    <row r="163" spans="1:17" ht="15.75" outlineLevel="2" x14ac:dyDescent="0.25">
      <c r="A163" s="114"/>
      <c r="B163" s="91"/>
      <c r="C163" s="119"/>
      <c r="D163" s="75"/>
      <c r="E163" s="26" t="s">
        <v>16</v>
      </c>
      <c r="F163" s="26">
        <v>2022</v>
      </c>
      <c r="G163" s="50">
        <v>0</v>
      </c>
      <c r="H163" s="50">
        <v>0</v>
      </c>
      <c r="I163" s="50">
        <f t="shared" si="30"/>
        <v>0</v>
      </c>
      <c r="J163" s="50">
        <v>0</v>
      </c>
      <c r="K163" s="50">
        <v>0</v>
      </c>
      <c r="L163" s="30">
        <v>0</v>
      </c>
      <c r="N163" s="5"/>
      <c r="O163" s="5"/>
      <c r="P163" s="3"/>
      <c r="Q163" s="3"/>
    </row>
    <row r="164" spans="1:17" ht="15.75" outlineLevel="2" x14ac:dyDescent="0.25">
      <c r="A164" s="114"/>
      <c r="B164" s="91"/>
      <c r="C164" s="119"/>
      <c r="D164" s="75"/>
      <c r="E164" s="26" t="s">
        <v>17</v>
      </c>
      <c r="F164" s="26">
        <v>2023</v>
      </c>
      <c r="G164" s="50">
        <v>0</v>
      </c>
      <c r="H164" s="50">
        <v>0</v>
      </c>
      <c r="I164" s="50">
        <f t="shared" si="30"/>
        <v>0</v>
      </c>
      <c r="J164" s="50">
        <v>0</v>
      </c>
      <c r="K164" s="50">
        <v>0</v>
      </c>
      <c r="L164" s="30">
        <v>0</v>
      </c>
    </row>
    <row r="165" spans="1:17" ht="15" customHeight="1" outlineLevel="1" x14ac:dyDescent="0.25">
      <c r="A165" s="114"/>
      <c r="B165" s="91"/>
      <c r="C165" s="119"/>
      <c r="D165" s="75"/>
      <c r="E165" s="26" t="s">
        <v>18</v>
      </c>
      <c r="F165" s="26">
        <v>2024</v>
      </c>
      <c r="G165" s="50">
        <v>0</v>
      </c>
      <c r="H165" s="50">
        <v>0</v>
      </c>
      <c r="I165" s="50">
        <f t="shared" si="30"/>
        <v>0</v>
      </c>
      <c r="J165" s="50">
        <v>0</v>
      </c>
      <c r="K165" s="50">
        <v>0</v>
      </c>
      <c r="L165" s="30">
        <v>0</v>
      </c>
    </row>
    <row r="166" spans="1:17" ht="14.25" customHeight="1" outlineLevel="1" x14ac:dyDescent="0.25">
      <c r="A166" s="114"/>
      <c r="B166" s="91"/>
      <c r="C166" s="119"/>
      <c r="D166" s="75"/>
      <c r="E166" s="26" t="s">
        <v>25</v>
      </c>
      <c r="F166" s="26">
        <v>2025</v>
      </c>
      <c r="G166" s="27">
        <v>22.28</v>
      </c>
      <c r="H166" s="27">
        <v>21.829499999999999</v>
      </c>
      <c r="I166" s="27">
        <v>0.44566</v>
      </c>
      <c r="J166" s="27">
        <v>4.79E-3</v>
      </c>
      <c r="K166" s="27">
        <v>0</v>
      </c>
      <c r="L166" s="30">
        <v>0</v>
      </c>
      <c r="M166" s="12"/>
    </row>
    <row r="167" spans="1:17" ht="15.75" customHeight="1" outlineLevel="1" x14ac:dyDescent="0.25">
      <c r="A167" s="114"/>
      <c r="B167" s="91"/>
      <c r="C167" s="119"/>
      <c r="D167" s="75"/>
      <c r="E167" s="51" t="s">
        <v>65</v>
      </c>
      <c r="F167" s="51">
        <v>2026</v>
      </c>
      <c r="G167" s="50">
        <v>0</v>
      </c>
      <c r="H167" s="50">
        <v>0</v>
      </c>
      <c r="I167" s="50">
        <v>0</v>
      </c>
      <c r="J167" s="50">
        <v>0</v>
      </c>
      <c r="K167" s="50">
        <v>0</v>
      </c>
      <c r="L167" s="50">
        <v>0</v>
      </c>
    </row>
    <row r="168" spans="1:17" ht="18" customHeight="1" outlineLevel="1" x14ac:dyDescent="0.25">
      <c r="A168" s="114"/>
      <c r="B168" s="91"/>
      <c r="C168" s="119"/>
      <c r="D168" s="75"/>
      <c r="E168" s="51" t="s">
        <v>83</v>
      </c>
      <c r="F168" s="51">
        <v>2027</v>
      </c>
      <c r="G168" s="50">
        <v>22.28</v>
      </c>
      <c r="H168" s="50">
        <v>21.829499999999999</v>
      </c>
      <c r="I168" s="50">
        <v>0.44566</v>
      </c>
      <c r="J168" s="50">
        <v>4.79E-3</v>
      </c>
      <c r="K168" s="50">
        <v>0</v>
      </c>
      <c r="L168" s="50">
        <v>0</v>
      </c>
    </row>
    <row r="169" spans="1:17" ht="19.5" customHeight="1" outlineLevel="1" x14ac:dyDescent="0.25">
      <c r="A169" s="114"/>
      <c r="B169" s="91"/>
      <c r="C169" s="119"/>
      <c r="D169" s="75"/>
      <c r="E169" s="51" t="s">
        <v>74</v>
      </c>
      <c r="F169" s="51">
        <v>2028</v>
      </c>
      <c r="G169" s="50">
        <v>0</v>
      </c>
      <c r="H169" s="50">
        <v>0</v>
      </c>
      <c r="I169" s="50">
        <v>0</v>
      </c>
      <c r="J169" s="50">
        <v>0</v>
      </c>
      <c r="K169" s="50">
        <v>0</v>
      </c>
      <c r="L169" s="50">
        <v>0</v>
      </c>
    </row>
    <row r="170" spans="1:17" ht="18.75" customHeight="1" outlineLevel="1" x14ac:dyDescent="0.25">
      <c r="A170" s="114"/>
      <c r="B170" s="91"/>
      <c r="C170" s="119"/>
      <c r="D170" s="75"/>
      <c r="E170" s="51" t="s">
        <v>75</v>
      </c>
      <c r="F170" s="51">
        <v>2029</v>
      </c>
      <c r="G170" s="50">
        <v>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</row>
    <row r="171" spans="1:17" ht="13.5" customHeight="1" outlineLevel="1" x14ac:dyDescent="0.25">
      <c r="A171" s="114"/>
      <c r="B171" s="91"/>
      <c r="C171" s="119"/>
      <c r="D171" s="75"/>
      <c r="E171" s="51" t="s">
        <v>76</v>
      </c>
      <c r="F171" s="51">
        <v>2030</v>
      </c>
      <c r="G171" s="50">
        <v>0</v>
      </c>
      <c r="H171" s="50"/>
      <c r="I171" s="50">
        <v>0</v>
      </c>
      <c r="J171" s="50">
        <v>0</v>
      </c>
      <c r="K171" s="50">
        <v>0</v>
      </c>
      <c r="L171" s="50">
        <v>0</v>
      </c>
    </row>
    <row r="172" spans="1:17" ht="15.75" customHeight="1" outlineLevel="1" x14ac:dyDescent="0.25">
      <c r="A172" s="114"/>
      <c r="B172" s="91"/>
      <c r="C172" s="119"/>
      <c r="D172" s="75"/>
      <c r="E172" s="25" t="s">
        <v>35</v>
      </c>
      <c r="F172" s="25" t="s">
        <v>13</v>
      </c>
      <c r="G172" s="28">
        <f>SUM(G161:G166)</f>
        <v>22.28</v>
      </c>
      <c r="H172" s="28">
        <f t="shared" ref="H172:K172" si="31">SUM(H161:H166)</f>
        <v>21.829499999999999</v>
      </c>
      <c r="I172" s="28">
        <f t="shared" si="31"/>
        <v>0.44566</v>
      </c>
      <c r="J172" s="28">
        <f t="shared" si="31"/>
        <v>4.79E-3</v>
      </c>
      <c r="K172" s="28">
        <f t="shared" si="31"/>
        <v>0</v>
      </c>
      <c r="L172" s="28">
        <v>0</v>
      </c>
    </row>
    <row r="173" spans="1:17" ht="15.75" outlineLevel="1" x14ac:dyDescent="0.25">
      <c r="A173" s="114" t="s">
        <v>42</v>
      </c>
      <c r="B173" s="132"/>
      <c r="C173" s="133"/>
      <c r="D173" s="133"/>
      <c r="E173" s="134"/>
      <c r="F173" s="21">
        <v>2020</v>
      </c>
      <c r="G173" s="22">
        <f>G161+G141+G137+G124</f>
        <v>185.91364199999998</v>
      </c>
      <c r="H173" s="22">
        <f>H161+H141+H137+H124</f>
        <v>104.73749999999998</v>
      </c>
      <c r="I173" s="53">
        <f>I161+I141+I137+I124</f>
        <v>80.135080000000016</v>
      </c>
      <c r="J173" s="22">
        <f>J161+J141+J137+J124</f>
        <v>3.0907121999999999E-2</v>
      </c>
      <c r="K173" s="53">
        <f>K161+K141+K137+K124</f>
        <v>0.82799999999999996</v>
      </c>
      <c r="L173" s="53">
        <f>L161+L141+L137</f>
        <v>0.18214</v>
      </c>
    </row>
    <row r="174" spans="1:17" ht="15.75" outlineLevel="1" x14ac:dyDescent="0.25">
      <c r="A174" s="114"/>
      <c r="B174" s="135"/>
      <c r="C174" s="136"/>
      <c r="D174" s="136"/>
      <c r="E174" s="137"/>
      <c r="F174" s="21">
        <v>2021</v>
      </c>
      <c r="G174" s="53">
        <f>G138+G125</f>
        <v>21.597000000000001</v>
      </c>
      <c r="H174" s="53">
        <f>H138+H125</f>
        <v>20.557186000000002</v>
      </c>
      <c r="I174" s="53">
        <f>I138+I125</f>
        <v>0.41951100000000002</v>
      </c>
      <c r="J174" s="53">
        <f>J138+J125</f>
        <v>2.0999999999999998E-2</v>
      </c>
      <c r="K174" s="53">
        <f>K143+K125</f>
        <v>0.59799999999999998</v>
      </c>
      <c r="L174" s="53">
        <v>0</v>
      </c>
    </row>
    <row r="175" spans="1:17" ht="15.75" outlineLevel="1" x14ac:dyDescent="0.25">
      <c r="A175" s="114"/>
      <c r="B175" s="135"/>
      <c r="C175" s="136"/>
      <c r="D175" s="136"/>
      <c r="E175" s="137"/>
      <c r="F175" s="21">
        <v>2022</v>
      </c>
      <c r="G175" s="22">
        <f>G144+G126</f>
        <v>195.608238</v>
      </c>
      <c r="H175" s="53">
        <v>191.49459999999999</v>
      </c>
      <c r="I175" s="53">
        <v>3.918018</v>
      </c>
      <c r="J175" s="53">
        <v>0</v>
      </c>
      <c r="K175" s="22">
        <f>K144+K126</f>
        <v>0</v>
      </c>
      <c r="L175" s="53">
        <v>0.19561999999999999</v>
      </c>
    </row>
    <row r="176" spans="1:17" ht="15.75" outlineLevel="1" x14ac:dyDescent="0.25">
      <c r="A176" s="114"/>
      <c r="B176" s="135"/>
      <c r="C176" s="136"/>
      <c r="D176" s="136"/>
      <c r="E176" s="137"/>
      <c r="F176" s="21">
        <v>2023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3">
        <v>0</v>
      </c>
    </row>
    <row r="177" spans="1:12" ht="15.75" outlineLevel="1" x14ac:dyDescent="0.25">
      <c r="A177" s="114"/>
      <c r="B177" s="135"/>
      <c r="C177" s="136"/>
      <c r="D177" s="136"/>
      <c r="E177" s="137"/>
      <c r="F177" s="21">
        <v>2024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3">
        <v>0</v>
      </c>
    </row>
    <row r="178" spans="1:12" ht="15.75" outlineLevel="1" x14ac:dyDescent="0.25">
      <c r="A178" s="114"/>
      <c r="B178" s="135"/>
      <c r="C178" s="136"/>
      <c r="D178" s="136"/>
      <c r="E178" s="137"/>
      <c r="F178" s="21">
        <v>2025</v>
      </c>
      <c r="G178" s="22">
        <f>G166+G147+G129</f>
        <v>24.28</v>
      </c>
      <c r="H178" s="22">
        <f>H166+H129</f>
        <v>23.202099999999998</v>
      </c>
      <c r="I178" s="22">
        <f>I166+I129</f>
        <v>0.47366000000000003</v>
      </c>
      <c r="J178" s="22">
        <f>J166+J129</f>
        <v>6.1900000000000002E-3</v>
      </c>
      <c r="K178" s="22">
        <f>K166+K129</f>
        <v>0.59799999999999998</v>
      </c>
      <c r="L178" s="53">
        <v>0</v>
      </c>
    </row>
    <row r="179" spans="1:12" ht="15.75" outlineLevel="1" x14ac:dyDescent="0.25">
      <c r="A179" s="114"/>
      <c r="B179" s="135"/>
      <c r="C179" s="136"/>
      <c r="D179" s="136"/>
      <c r="E179" s="137"/>
      <c r="F179" s="38">
        <v>2026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3">
        <v>0</v>
      </c>
    </row>
    <row r="180" spans="1:12" ht="15.75" outlineLevel="1" x14ac:dyDescent="0.25">
      <c r="A180" s="114"/>
      <c r="B180" s="135"/>
      <c r="C180" s="136"/>
      <c r="D180" s="136"/>
      <c r="E180" s="137"/>
      <c r="F180" s="38">
        <v>2027</v>
      </c>
      <c r="G180" s="53">
        <v>22.28</v>
      </c>
      <c r="H180" s="53">
        <v>21.829499999999999</v>
      </c>
      <c r="I180" s="53">
        <v>0.44566</v>
      </c>
      <c r="J180" s="53">
        <v>4.79E-3</v>
      </c>
      <c r="K180" s="53">
        <v>0</v>
      </c>
      <c r="L180" s="53">
        <v>0</v>
      </c>
    </row>
    <row r="181" spans="1:12" ht="15.75" outlineLevel="1" x14ac:dyDescent="0.25">
      <c r="A181" s="114"/>
      <c r="B181" s="135"/>
      <c r="C181" s="136"/>
      <c r="D181" s="136"/>
      <c r="E181" s="137"/>
      <c r="F181" s="38">
        <v>2028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3">
        <v>0</v>
      </c>
    </row>
    <row r="182" spans="1:12" ht="15.75" outlineLevel="1" x14ac:dyDescent="0.25">
      <c r="A182" s="114"/>
      <c r="B182" s="135"/>
      <c r="C182" s="136"/>
      <c r="D182" s="136"/>
      <c r="E182" s="137"/>
      <c r="F182" s="38">
        <v>2029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3">
        <v>0</v>
      </c>
    </row>
    <row r="183" spans="1:12" ht="15.75" outlineLevel="1" x14ac:dyDescent="0.25">
      <c r="A183" s="114"/>
      <c r="B183" s="135"/>
      <c r="C183" s="136"/>
      <c r="D183" s="136"/>
      <c r="E183" s="137"/>
      <c r="F183" s="38">
        <v>2030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3">
        <v>0</v>
      </c>
    </row>
    <row r="184" spans="1:12" ht="18.75" customHeight="1" outlineLevel="2" x14ac:dyDescent="0.25">
      <c r="A184" s="114"/>
      <c r="B184" s="138"/>
      <c r="C184" s="139"/>
      <c r="D184" s="139"/>
      <c r="E184" s="140"/>
      <c r="F184" s="21" t="s">
        <v>13</v>
      </c>
      <c r="G184" s="53">
        <f t="shared" ref="G184:L184" si="32">SUM(G173:G183)</f>
        <v>449.67887999999994</v>
      </c>
      <c r="H184" s="53">
        <f t="shared" si="32"/>
        <v>361.82088599999992</v>
      </c>
      <c r="I184" s="53">
        <f t="shared" si="32"/>
        <v>85.391929000000019</v>
      </c>
      <c r="J184" s="22">
        <f t="shared" si="32"/>
        <v>6.2887122000000004E-2</v>
      </c>
      <c r="K184" s="53">
        <f t="shared" si="32"/>
        <v>2.024</v>
      </c>
      <c r="L184" s="53">
        <f t="shared" si="32"/>
        <v>0.37775999999999998</v>
      </c>
    </row>
    <row r="185" spans="1:12" ht="15.75" customHeight="1" outlineLevel="2" x14ac:dyDescent="0.25">
      <c r="A185" s="120" t="s">
        <v>41</v>
      </c>
      <c r="B185" s="121"/>
      <c r="C185" s="121"/>
      <c r="D185" s="121"/>
      <c r="E185" s="122"/>
      <c r="F185" s="21">
        <v>2020</v>
      </c>
      <c r="G185" s="22">
        <f>G173+G110+G73</f>
        <v>192.84464199999999</v>
      </c>
      <c r="H185" s="22">
        <f>H173+H110+H73</f>
        <v>108.46249999999998</v>
      </c>
      <c r="I185" s="22">
        <f>I173+I110+I73</f>
        <v>80.21108000000001</v>
      </c>
      <c r="J185" s="22">
        <f>J173+J110+J73</f>
        <v>3.0907121999999999E-2</v>
      </c>
      <c r="K185" s="22">
        <f>K173+K110+K73</f>
        <v>3.9579999999999997</v>
      </c>
      <c r="L185" s="22">
        <v>0.18210000000000001</v>
      </c>
    </row>
    <row r="186" spans="1:12" ht="15.75" outlineLevel="2" x14ac:dyDescent="0.25">
      <c r="A186" s="123"/>
      <c r="B186" s="124"/>
      <c r="C186" s="124"/>
      <c r="D186" s="124"/>
      <c r="E186" s="125"/>
      <c r="F186" s="21">
        <v>2021</v>
      </c>
      <c r="G186" s="22">
        <f>G174+G111+G74</f>
        <v>24.598300000000002</v>
      </c>
      <c r="H186" s="22">
        <f>H174+H74</f>
        <v>22.483186</v>
      </c>
      <c r="I186" s="22">
        <f>I174+I111+I74</f>
        <v>0.45881100000000002</v>
      </c>
      <c r="J186" s="53">
        <f>J174</f>
        <v>2.0999999999999998E-2</v>
      </c>
      <c r="K186" s="22">
        <f>K174+K111+K74</f>
        <v>1.6339999999999999</v>
      </c>
      <c r="L186" s="22">
        <f>L174+L143+L111+L74</f>
        <v>0</v>
      </c>
    </row>
    <row r="187" spans="1:12" ht="15.75" outlineLevel="2" x14ac:dyDescent="0.25">
      <c r="A187" s="123"/>
      <c r="B187" s="124"/>
      <c r="C187" s="124"/>
      <c r="D187" s="124"/>
      <c r="E187" s="125"/>
      <c r="F187" s="21">
        <v>2022</v>
      </c>
      <c r="G187" s="22">
        <f>G175+G112+G75</f>
        <v>207.942238</v>
      </c>
      <c r="H187" s="22">
        <f>H175+H112+H75</f>
        <v>197.03059999999999</v>
      </c>
      <c r="I187" s="22">
        <f>I175+I112+I75</f>
        <v>4.0290179999999998</v>
      </c>
      <c r="J187" s="22">
        <f>J163+J112+J75</f>
        <v>0</v>
      </c>
      <c r="K187" s="22">
        <f>K175+K112+K75</f>
        <v>6.6869999999999994</v>
      </c>
      <c r="L187" s="22">
        <f>L175+L112+L75</f>
        <v>0.19561999999999999</v>
      </c>
    </row>
    <row r="188" spans="1:12" ht="15.75" outlineLevel="2" x14ac:dyDescent="0.25">
      <c r="A188" s="123"/>
      <c r="B188" s="124"/>
      <c r="C188" s="124"/>
      <c r="D188" s="124"/>
      <c r="E188" s="125"/>
      <c r="F188" s="21">
        <v>2023</v>
      </c>
      <c r="G188" s="22">
        <v>7.601</v>
      </c>
      <c r="H188" s="53">
        <v>4.6660000000000004</v>
      </c>
      <c r="I188" s="53">
        <v>9.5000000000000001E-2</v>
      </c>
      <c r="J188" s="53">
        <v>0</v>
      </c>
      <c r="K188" s="53">
        <v>2.84</v>
      </c>
      <c r="L188" s="53">
        <v>0</v>
      </c>
    </row>
    <row r="189" spans="1:12" ht="15.75" outlineLevel="2" x14ac:dyDescent="0.25">
      <c r="A189" s="123"/>
      <c r="B189" s="124"/>
      <c r="C189" s="124"/>
      <c r="D189" s="124"/>
      <c r="E189" s="125"/>
      <c r="F189" s="21">
        <v>2024</v>
      </c>
      <c r="G189" s="22">
        <f>G114+G77</f>
        <v>3.5137500000000004</v>
      </c>
      <c r="H189" s="22">
        <f>H114+H77</f>
        <v>1.188229</v>
      </c>
      <c r="I189" s="22">
        <f>I114+I77</f>
        <v>2.9399999999999999E-2</v>
      </c>
      <c r="J189" s="22">
        <f>J114+J77</f>
        <v>0</v>
      </c>
      <c r="K189" s="22">
        <f>K114+K77</f>
        <v>2.2961499999999999</v>
      </c>
      <c r="L189" s="53">
        <v>0</v>
      </c>
    </row>
    <row r="190" spans="1:12" ht="15.75" outlineLevel="2" x14ac:dyDescent="0.25">
      <c r="A190" s="123"/>
      <c r="B190" s="124"/>
      <c r="C190" s="124"/>
      <c r="D190" s="124"/>
      <c r="E190" s="125"/>
      <c r="F190" s="21">
        <v>2025</v>
      </c>
      <c r="G190" s="22">
        <f>G178+G115+G78</f>
        <v>27.893750000000001</v>
      </c>
      <c r="H190" s="22">
        <f>H178+H115+H78</f>
        <v>24.458328999999996</v>
      </c>
      <c r="I190" s="22">
        <f>I178+I115+I78</f>
        <v>0.50456000000000001</v>
      </c>
      <c r="J190" s="22">
        <f>J178+J115+J78</f>
        <v>6.1900000000000002E-3</v>
      </c>
      <c r="K190" s="22">
        <f>K178+K115+K78</f>
        <v>2.9246499999999997</v>
      </c>
      <c r="L190" s="53">
        <v>0</v>
      </c>
    </row>
    <row r="191" spans="1:12" ht="15.75" outlineLevel="2" x14ac:dyDescent="0.25">
      <c r="A191" s="123"/>
      <c r="B191" s="124"/>
      <c r="C191" s="124"/>
      <c r="D191" s="124"/>
      <c r="E191" s="125"/>
      <c r="F191" s="38">
        <v>2026</v>
      </c>
      <c r="G191" s="22">
        <f>G179+G116+G79</f>
        <v>3.64025</v>
      </c>
      <c r="H191" s="22">
        <f>H176+H116+H79</f>
        <v>1.2796019999999999</v>
      </c>
      <c r="I191" s="22">
        <f t="shared" ref="I191:K192" si="33">I179+I116+I79</f>
        <v>3.1380000000000005E-2</v>
      </c>
      <c r="J191" s="22">
        <f t="shared" si="33"/>
        <v>0</v>
      </c>
      <c r="K191" s="22">
        <f t="shared" si="33"/>
        <v>2.3292999999999999</v>
      </c>
      <c r="L191" s="53">
        <v>0</v>
      </c>
    </row>
    <row r="192" spans="1:12" ht="15.75" outlineLevel="2" x14ac:dyDescent="0.25">
      <c r="A192" s="123"/>
      <c r="B192" s="124"/>
      <c r="C192" s="124"/>
      <c r="D192" s="124"/>
      <c r="E192" s="125"/>
      <c r="F192" s="38">
        <v>2027</v>
      </c>
      <c r="G192" s="22">
        <f>G180+G117+G80</f>
        <v>25.920250000000003</v>
      </c>
      <c r="H192" s="22">
        <f>H180+H117+H80</f>
        <v>23.109102</v>
      </c>
      <c r="I192" s="22">
        <f t="shared" si="33"/>
        <v>0.47704000000000002</v>
      </c>
      <c r="J192" s="22">
        <f t="shared" si="33"/>
        <v>4.79E-3</v>
      </c>
      <c r="K192" s="22">
        <f t="shared" si="33"/>
        <v>2.3292999999999999</v>
      </c>
      <c r="L192" s="53">
        <v>0</v>
      </c>
    </row>
    <row r="193" spans="1:12" ht="15.75" outlineLevel="2" x14ac:dyDescent="0.25">
      <c r="A193" s="123"/>
      <c r="B193" s="124"/>
      <c r="C193" s="124"/>
      <c r="D193" s="124"/>
      <c r="E193" s="125"/>
      <c r="F193" s="38">
        <v>2028</v>
      </c>
      <c r="G193" s="22">
        <f>G118+G81</f>
        <v>3.64025</v>
      </c>
      <c r="H193" s="22">
        <f>H118+H81</f>
        <v>1.2796019999999999</v>
      </c>
      <c r="I193" s="22">
        <f>I118+I81</f>
        <v>3.1380000000000005E-2</v>
      </c>
      <c r="J193" s="53">
        <v>0</v>
      </c>
      <c r="K193" s="22">
        <f>K181+K118+K81</f>
        <v>2.3292999999999999</v>
      </c>
      <c r="L193" s="53">
        <v>0</v>
      </c>
    </row>
    <row r="194" spans="1:12" ht="15.75" outlineLevel="2" x14ac:dyDescent="0.25">
      <c r="A194" s="123"/>
      <c r="B194" s="124"/>
      <c r="C194" s="124"/>
      <c r="D194" s="124"/>
      <c r="E194" s="125"/>
      <c r="F194" s="38">
        <v>2029</v>
      </c>
      <c r="G194" s="22">
        <f>G119+G82</f>
        <v>3.64025</v>
      </c>
      <c r="H194" s="22">
        <f t="shared" ref="H194:I195" si="34">H119+H82</f>
        <v>1.2796019999999999</v>
      </c>
      <c r="I194" s="22">
        <f t="shared" si="34"/>
        <v>3.1380000000000005E-2</v>
      </c>
      <c r="J194" s="53">
        <v>0</v>
      </c>
      <c r="K194" s="22">
        <f>K118+K81</f>
        <v>2.3292999999999999</v>
      </c>
      <c r="L194" s="53">
        <v>0</v>
      </c>
    </row>
    <row r="195" spans="1:12" ht="15.75" outlineLevel="2" x14ac:dyDescent="0.25">
      <c r="A195" s="123"/>
      <c r="B195" s="124"/>
      <c r="C195" s="124"/>
      <c r="D195" s="124"/>
      <c r="E195" s="125"/>
      <c r="F195" s="38">
        <v>2030</v>
      </c>
      <c r="G195" s="22">
        <f>G120+G83</f>
        <v>3.64025</v>
      </c>
      <c r="H195" s="22">
        <f t="shared" si="34"/>
        <v>1.2796019999999999</v>
      </c>
      <c r="I195" s="22">
        <f t="shared" si="34"/>
        <v>3.1380000000000005E-2</v>
      </c>
      <c r="J195" s="53">
        <v>0</v>
      </c>
      <c r="K195" s="22">
        <f>K119+K82</f>
        <v>2.3292999999999999</v>
      </c>
      <c r="L195" s="53">
        <v>0</v>
      </c>
    </row>
    <row r="196" spans="1:12" ht="23.45" customHeight="1" outlineLevel="2" x14ac:dyDescent="0.25">
      <c r="A196" s="126"/>
      <c r="B196" s="127"/>
      <c r="C196" s="127"/>
      <c r="D196" s="127"/>
      <c r="E196" s="128"/>
      <c r="F196" s="21" t="s">
        <v>13</v>
      </c>
      <c r="G196" s="22">
        <f t="shared" ref="G196:L196" si="35">SUM(G185:G195)</f>
        <v>504.87492999999995</v>
      </c>
      <c r="H196" s="22">
        <f t="shared" si="35"/>
        <v>386.51635399999998</v>
      </c>
      <c r="I196" s="22">
        <f t="shared" si="35"/>
        <v>85.93042899999999</v>
      </c>
      <c r="J196" s="22">
        <f t="shared" si="35"/>
        <v>6.2887122000000004E-2</v>
      </c>
      <c r="K196" s="22">
        <f t="shared" si="35"/>
        <v>31.9863</v>
      </c>
      <c r="L196" s="22">
        <f t="shared" si="35"/>
        <v>0.37772</v>
      </c>
    </row>
    <row r="197" spans="1:12" ht="15.75" outlineLevel="2" x14ac:dyDescent="0.25">
      <c r="A197" s="18"/>
      <c r="B197" s="18"/>
      <c r="C197" s="18"/>
      <c r="D197" s="18"/>
      <c r="E197" s="18"/>
      <c r="F197" s="16"/>
      <c r="G197" s="17"/>
      <c r="H197" s="17"/>
      <c r="I197" s="17"/>
      <c r="J197" s="17"/>
      <c r="K197" s="17"/>
      <c r="L197" s="17"/>
    </row>
    <row r="198" spans="1:12" ht="15.75" outlineLevel="2" x14ac:dyDescent="0.25">
      <c r="A198" s="18"/>
      <c r="B198" s="18"/>
      <c r="C198" s="18"/>
      <c r="D198" s="18"/>
      <c r="E198" s="18"/>
      <c r="F198" s="16"/>
      <c r="G198" s="17"/>
      <c r="H198" s="17"/>
      <c r="I198" s="17"/>
      <c r="J198" s="17"/>
      <c r="K198" s="17"/>
      <c r="L198" s="17"/>
    </row>
    <row r="199" spans="1:12" ht="15.75" outlineLevel="2" x14ac:dyDescent="0.25">
      <c r="A199" s="18"/>
      <c r="B199" s="18"/>
      <c r="C199" s="18"/>
      <c r="D199" s="18"/>
      <c r="E199" s="18"/>
      <c r="F199" s="16"/>
      <c r="G199" s="17"/>
      <c r="H199" s="17"/>
      <c r="I199" s="17"/>
      <c r="J199" s="17"/>
      <c r="K199" s="17"/>
      <c r="L199" s="17"/>
    </row>
    <row r="200" spans="1:12" ht="15.75" outlineLevel="2" x14ac:dyDescent="0.25">
      <c r="A200" s="1"/>
    </row>
    <row r="201" spans="1:12" ht="18.75" outlineLevel="2" x14ac:dyDescent="0.3">
      <c r="A201" s="19"/>
      <c r="J201" s="129"/>
      <c r="K201" s="129"/>
      <c r="L201" s="31"/>
    </row>
    <row r="202" spans="1:12" outlineLevel="2" x14ac:dyDescent="0.25"/>
    <row r="203" spans="1:12" ht="78" customHeight="1" outlineLevel="2" x14ac:dyDescent="0.25"/>
    <row r="204" spans="1:12" outlineLevel="2" x14ac:dyDescent="0.25"/>
    <row r="205" spans="1:12" outlineLevel="2" x14ac:dyDescent="0.25"/>
    <row r="206" spans="1:12" outlineLevel="2" x14ac:dyDescent="0.25"/>
    <row r="207" spans="1:12" outlineLevel="2" x14ac:dyDescent="0.25"/>
    <row r="208" spans="1:12" outlineLevel="2" x14ac:dyDescent="0.25"/>
    <row r="209" spans="1:12" ht="84.75" customHeight="1" outlineLevel="2" x14ac:dyDescent="0.25"/>
    <row r="210" spans="1:12" s="6" customFormat="1" ht="16.5" customHeight="1" outlineLevel="2" x14ac:dyDescent="0.25">
      <c r="A210"/>
      <c r="B210"/>
      <c r="C210"/>
      <c r="D210"/>
      <c r="E210"/>
      <c r="F210"/>
      <c r="G210"/>
      <c r="H210" s="8"/>
      <c r="I210" s="12"/>
      <c r="J210" s="12"/>
      <c r="K210" s="12"/>
      <c r="L210" s="12"/>
    </row>
    <row r="211" spans="1:12" s="6" customFormat="1" ht="16.5" customHeight="1" outlineLevel="2" x14ac:dyDescent="0.25">
      <c r="A211"/>
      <c r="B211"/>
      <c r="C211"/>
      <c r="D211"/>
      <c r="E211"/>
      <c r="F211"/>
      <c r="G211"/>
      <c r="H211" s="8"/>
      <c r="I211" s="12"/>
      <c r="J211" s="12"/>
      <c r="K211" s="12"/>
      <c r="L211" s="12"/>
    </row>
    <row r="212" spans="1:12" s="6" customFormat="1" outlineLevel="2" x14ac:dyDescent="0.25">
      <c r="A212"/>
      <c r="B212"/>
      <c r="C212"/>
      <c r="D212"/>
      <c r="E212"/>
      <c r="F212"/>
      <c r="G212"/>
      <c r="H212" s="8"/>
      <c r="I212" s="12"/>
      <c r="J212" s="12"/>
      <c r="K212" s="12"/>
      <c r="L212" s="12"/>
    </row>
    <row r="213" spans="1:12" s="6" customFormat="1" outlineLevel="2" x14ac:dyDescent="0.25">
      <c r="A213"/>
      <c r="B213"/>
      <c r="C213"/>
      <c r="D213"/>
      <c r="E213"/>
      <c r="F213"/>
      <c r="G213"/>
      <c r="H213" s="8"/>
      <c r="I213" s="12"/>
      <c r="J213" s="12"/>
      <c r="K213" s="12"/>
      <c r="L213" s="12"/>
    </row>
    <row r="214" spans="1:12" s="6" customFormat="1" outlineLevel="2" x14ac:dyDescent="0.25">
      <c r="A214"/>
      <c r="B214"/>
      <c r="C214"/>
      <c r="D214"/>
      <c r="E214"/>
      <c r="F214"/>
      <c r="G214"/>
      <c r="H214" s="8"/>
      <c r="I214" s="12"/>
      <c r="J214" s="12"/>
      <c r="K214" s="12"/>
      <c r="L214" s="12"/>
    </row>
    <row r="215" spans="1:12" s="6" customFormat="1" outlineLevel="2" x14ac:dyDescent="0.25">
      <c r="A215"/>
      <c r="B215"/>
      <c r="C215"/>
      <c r="D215"/>
      <c r="E215"/>
      <c r="F215"/>
      <c r="G215"/>
      <c r="H215" s="8"/>
      <c r="I215" s="12"/>
      <c r="J215" s="12"/>
      <c r="K215" s="12"/>
      <c r="L215" s="12"/>
    </row>
    <row r="216" spans="1:12" s="6" customFormat="1" outlineLevel="2" x14ac:dyDescent="0.25">
      <c r="A216"/>
      <c r="B216"/>
      <c r="C216"/>
      <c r="D216"/>
      <c r="E216"/>
      <c r="F216"/>
      <c r="G216"/>
      <c r="H216" s="8"/>
      <c r="I216" s="12"/>
      <c r="J216" s="12"/>
      <c r="K216" s="12"/>
      <c r="L216" s="12"/>
    </row>
    <row r="217" spans="1:12" s="6" customFormat="1" ht="236.25" customHeight="1" outlineLevel="2" x14ac:dyDescent="0.25">
      <c r="A217"/>
      <c r="B217"/>
      <c r="C217"/>
      <c r="D217"/>
      <c r="E217"/>
      <c r="F217"/>
      <c r="G217"/>
      <c r="H217" s="8"/>
      <c r="I217" s="12"/>
      <c r="J217" s="12"/>
      <c r="K217" s="12"/>
      <c r="L217" s="12"/>
    </row>
    <row r="218" spans="1:12" ht="27.75" customHeight="1" outlineLevel="1" x14ac:dyDescent="0.25"/>
    <row r="219" spans="1:12" outlineLevel="1" x14ac:dyDescent="0.25"/>
    <row r="220" spans="1:12" outlineLevel="1" x14ac:dyDescent="0.25"/>
    <row r="221" spans="1:12" outlineLevel="1" x14ac:dyDescent="0.25"/>
    <row r="222" spans="1:12" outlineLevel="1" x14ac:dyDescent="0.25"/>
    <row r="223" spans="1:12" outlineLevel="1" x14ac:dyDescent="0.25"/>
    <row r="224" spans="1:12" ht="30" customHeight="1" outlineLevel="1" x14ac:dyDescent="0.25"/>
    <row r="225" spans="1:14" s="6" customFormat="1" ht="30" customHeight="1" outlineLevel="1" x14ac:dyDescent="0.25">
      <c r="A225"/>
      <c r="B225"/>
      <c r="C225"/>
      <c r="D225"/>
      <c r="E225"/>
      <c r="F225"/>
      <c r="G225"/>
      <c r="H225" s="8"/>
      <c r="I225" s="12"/>
      <c r="J225" s="12"/>
      <c r="K225" s="12"/>
      <c r="L225" s="12"/>
    </row>
    <row r="226" spans="1:14" s="6" customFormat="1" ht="30" customHeight="1" outlineLevel="1" x14ac:dyDescent="0.25">
      <c r="A226"/>
      <c r="B226"/>
      <c r="C226"/>
      <c r="D226"/>
      <c r="E226"/>
      <c r="F226"/>
      <c r="G226"/>
      <c r="H226" s="8"/>
      <c r="I226" s="12"/>
      <c r="J226" s="12"/>
      <c r="K226" s="12"/>
      <c r="L226" s="12"/>
    </row>
    <row r="227" spans="1:14" s="6" customFormat="1" ht="30" customHeight="1" outlineLevel="1" x14ac:dyDescent="0.25">
      <c r="A227"/>
      <c r="B227"/>
      <c r="C227"/>
      <c r="D227"/>
      <c r="E227"/>
      <c r="F227"/>
      <c r="G227"/>
      <c r="H227" s="8"/>
      <c r="I227" s="12"/>
      <c r="J227" s="12"/>
      <c r="K227" s="12"/>
      <c r="L227" s="12"/>
    </row>
    <row r="228" spans="1:14" s="6" customFormat="1" ht="30" customHeight="1" outlineLevel="1" x14ac:dyDescent="0.25">
      <c r="A228"/>
      <c r="B228"/>
      <c r="C228"/>
      <c r="D228"/>
      <c r="E228"/>
      <c r="F228"/>
      <c r="G228"/>
      <c r="H228" s="8"/>
      <c r="I228" s="12"/>
      <c r="J228" s="12"/>
      <c r="K228" s="12"/>
      <c r="L228" s="12"/>
    </row>
    <row r="229" spans="1:14" s="6" customFormat="1" ht="30" customHeight="1" outlineLevel="1" x14ac:dyDescent="0.25">
      <c r="A229"/>
      <c r="B229"/>
      <c r="C229"/>
      <c r="D229"/>
      <c r="E229"/>
      <c r="F229"/>
      <c r="G229"/>
      <c r="H229" s="8"/>
      <c r="I229" s="12"/>
      <c r="J229" s="12"/>
      <c r="K229" s="12"/>
      <c r="L229" s="12"/>
    </row>
    <row r="230" spans="1:14" s="6" customFormat="1" ht="30" customHeight="1" outlineLevel="1" x14ac:dyDescent="0.25">
      <c r="A230"/>
      <c r="B230"/>
      <c r="C230"/>
      <c r="D230"/>
      <c r="E230"/>
      <c r="F230"/>
      <c r="G230"/>
      <c r="H230" s="8"/>
      <c r="I230" s="12"/>
      <c r="J230" s="12"/>
      <c r="K230" s="12"/>
      <c r="L230" s="12"/>
    </row>
    <row r="231" spans="1:14" s="6" customFormat="1" ht="30" customHeight="1" outlineLevel="1" x14ac:dyDescent="0.25">
      <c r="A231"/>
      <c r="B231"/>
      <c r="C231"/>
      <c r="D231"/>
      <c r="E231"/>
      <c r="F231"/>
      <c r="G231"/>
      <c r="H231" s="8"/>
      <c r="I231" s="12"/>
      <c r="J231" s="12"/>
      <c r="K231" s="12"/>
      <c r="L231" s="12"/>
    </row>
    <row r="234" spans="1:14" x14ac:dyDescent="0.25">
      <c r="N234" s="12"/>
    </row>
    <row r="239" spans="1:14" ht="16.5" customHeight="1" x14ac:dyDescent="0.25"/>
  </sheetData>
  <mergeCells count="74">
    <mergeCell ref="H2:L2"/>
    <mergeCell ref="H3:L3"/>
    <mergeCell ref="H4:L4"/>
    <mergeCell ref="A185:E196"/>
    <mergeCell ref="J201:K201"/>
    <mergeCell ref="F141:F142"/>
    <mergeCell ref="G141:G142"/>
    <mergeCell ref="H141:H142"/>
    <mergeCell ref="I141:I142"/>
    <mergeCell ref="J141:J142"/>
    <mergeCell ref="A173:A184"/>
    <mergeCell ref="B173:E184"/>
    <mergeCell ref="A161:A172"/>
    <mergeCell ref="C161:C172"/>
    <mergeCell ref="D161:D172"/>
    <mergeCell ref="B161:B172"/>
    <mergeCell ref="B5:I5"/>
    <mergeCell ref="A110:A121"/>
    <mergeCell ref="A73:A84"/>
    <mergeCell ref="A85:K85"/>
    <mergeCell ref="C86:C97"/>
    <mergeCell ref="C61:C72"/>
    <mergeCell ref="C25:C36"/>
    <mergeCell ref="D25:D36"/>
    <mergeCell ref="D61:D72"/>
    <mergeCell ref="B25:B36"/>
    <mergeCell ref="B37:B48"/>
    <mergeCell ref="B49:B60"/>
    <mergeCell ref="B61:B72"/>
    <mergeCell ref="C49:C60"/>
    <mergeCell ref="D49:D60"/>
    <mergeCell ref="C37:C48"/>
    <mergeCell ref="D37:D48"/>
    <mergeCell ref="B73:E84"/>
    <mergeCell ref="D86:D97"/>
    <mergeCell ref="C98:C109"/>
    <mergeCell ref="D98:D109"/>
    <mergeCell ref="B86:B109"/>
    <mergeCell ref="C13:C24"/>
    <mergeCell ref="D13:D24"/>
    <mergeCell ref="A13:A72"/>
    <mergeCell ref="L141:L142"/>
    <mergeCell ref="F8:L8"/>
    <mergeCell ref="H9:L9"/>
    <mergeCell ref="A8:A10"/>
    <mergeCell ref="B8:B10"/>
    <mergeCell ref="C8:E8"/>
    <mergeCell ref="A12:K12"/>
    <mergeCell ref="B13:B24"/>
    <mergeCell ref="C9:C10"/>
    <mergeCell ref="D9:D10"/>
    <mergeCell ref="E9:E10"/>
    <mergeCell ref="F9:G10"/>
    <mergeCell ref="B110:E121"/>
    <mergeCell ref="A86:A109"/>
    <mergeCell ref="A122:L122"/>
    <mergeCell ref="A124:A135"/>
    <mergeCell ref="C124:C135"/>
    <mergeCell ref="D124:D135"/>
    <mergeCell ref="B124:B135"/>
    <mergeCell ref="A123:K123"/>
    <mergeCell ref="A137:A139"/>
    <mergeCell ref="C137:C139"/>
    <mergeCell ref="D137:D139"/>
    <mergeCell ref="A154:L160"/>
    <mergeCell ref="A136:L136"/>
    <mergeCell ref="A141:A153"/>
    <mergeCell ref="B141:B153"/>
    <mergeCell ref="C141:C153"/>
    <mergeCell ref="D141:D153"/>
    <mergeCell ref="A140:L140"/>
    <mergeCell ref="B137:B139"/>
    <mergeCell ref="K141:K142"/>
    <mergeCell ref="E141:E142"/>
  </mergeCells>
  <pageMargins left="0.70866141732283461" right="0.70866141732283461" top="0.74803149606299213" bottom="0.74803149606299213" header="0.31496062992125984" footer="0.31496062992125984"/>
  <pageSetup paperSize="9" scale="58" fitToHeight="0" orientation="landscape" r:id="rId1"/>
  <headerFooter differentFirst="1">
    <oddHeader>&amp;C&amp;"Times New Roman,обычный"&amp;P&amp;R&amp;"Times New Roman,обычный"Продолжение приложения № 2</oddHeader>
  </headerFooter>
  <rowBreaks count="2" manualBreakCount="2">
    <brk id="71" max="12" man="1"/>
    <brk id="10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Кончакова С.В.</dc:creator>
  <cp:lastModifiedBy>RePack by Diakov</cp:lastModifiedBy>
  <cp:lastPrinted>2022-11-24T05:57:58Z</cp:lastPrinted>
  <dcterms:created xsi:type="dcterms:W3CDTF">2019-07-24T12:11:26Z</dcterms:created>
  <dcterms:modified xsi:type="dcterms:W3CDTF">2022-11-24T05:58:29Z</dcterms:modified>
</cp:coreProperties>
</file>